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1535" tabRatio="831" firstSheet="2" activeTab="10"/>
  </bookViews>
  <sheets>
    <sheet name="Pre-licenciés (H)" sheetId="1" r:id="rId1"/>
    <sheet name="Pre-licenciés (D)" sheetId="2" r:id="rId2"/>
    <sheet name="Poussins (H)" sheetId="3" r:id="rId3"/>
    <sheet name="Poussins (D)" sheetId="4" r:id="rId4"/>
    <sheet name="Pupilles (H)" sheetId="5" r:id="rId5"/>
    <sheet name="Pupilles (D)" sheetId="6" r:id="rId6"/>
    <sheet name="Benjamins (H)" sheetId="7" r:id="rId7"/>
    <sheet name="Benjamins (D)" sheetId="8" r:id="rId8"/>
    <sheet name="Minimes (H)" sheetId="9" r:id="rId9"/>
    <sheet name="Minimes (D)" sheetId="10" r:id="rId10"/>
    <sheet name="Clubs" sheetId="11" r:id="rId11"/>
    <sheet name="param" sheetId="12" r:id="rId12"/>
    <sheet name="instructions" sheetId="13" r:id="rId13"/>
    <sheet name="exemple" sheetId="14" r:id="rId14"/>
    <sheet name="ori" sheetId="15" r:id="rId15"/>
  </sheets>
  <definedNames>
    <definedName name="_xlnm._FilterDatabase" localSheetId="7" hidden="1">'Benjamins (D)'!$A$7:$Q$7</definedName>
    <definedName name="_xlnm._FilterDatabase" localSheetId="6" hidden="1">'Benjamins (H)'!$A$7:$Q$7</definedName>
    <definedName name="_xlnm._FilterDatabase" localSheetId="13" hidden="1">'exemple'!$A$7:$Q$7</definedName>
    <definedName name="_xlnm._FilterDatabase" localSheetId="9" hidden="1">'Minimes (D)'!$A$7:$Q$7</definedName>
    <definedName name="_xlnm._FilterDatabase" localSheetId="8" hidden="1">'Minimes (H)'!$A$7:$Q$7</definedName>
    <definedName name="_xlnm._FilterDatabase" localSheetId="14" hidden="1">'ori'!$A$7:$Q$7</definedName>
    <definedName name="_xlnm._FilterDatabase" localSheetId="3" hidden="1">'Poussins (D)'!$A$7:$Q$7</definedName>
    <definedName name="_xlnm._FilterDatabase" localSheetId="2" hidden="1">'Poussins (H)'!$A$7:$Q$7</definedName>
    <definedName name="_xlnm._FilterDatabase" localSheetId="1" hidden="1">'Pre-licenciés (D)'!$A$7:$Q$7</definedName>
    <definedName name="_xlnm._FilterDatabase" localSheetId="0" hidden="1">'Pre-licenciés (H)'!$A$7:$Q$7</definedName>
    <definedName name="_xlnm._FilterDatabase" localSheetId="5" hidden="1">'Pupilles (D)'!$A$7:$Q$7</definedName>
    <definedName name="_xlnm._FilterDatabase" localSheetId="4" hidden="1">'Pupilles (H)'!$A$7:$Q$7</definedName>
    <definedName name="_xlfn.COUNTIFS" hidden="1">#NAME?</definedName>
  </definedNames>
  <calcPr fullCalcOnLoad="1"/>
</workbook>
</file>

<file path=xl/sharedStrings.xml><?xml version="1.0" encoding="utf-8"?>
<sst xmlns="http://schemas.openxmlformats.org/spreadsheetml/2006/main" count="1447" uniqueCount="584">
  <si>
    <t>Nom</t>
  </si>
  <si>
    <t>Prénom</t>
  </si>
  <si>
    <t>Sexe</t>
  </si>
  <si>
    <t>N° Licence</t>
  </si>
  <si>
    <t>Club</t>
  </si>
  <si>
    <t>Code UCI</t>
  </si>
  <si>
    <t>Doss.</t>
  </si>
  <si>
    <t>Annecy Cyclisme Compétition</t>
  </si>
  <si>
    <t>TEAM ALLINGES PUBLIER</t>
  </si>
  <si>
    <t>H</t>
  </si>
  <si>
    <t>EVIAN VELO</t>
  </si>
  <si>
    <t>C.S. MEGEVE</t>
  </si>
  <si>
    <t>V.C. CLUSES SCIONZIER</t>
  </si>
  <si>
    <t>ANDRE</t>
  </si>
  <si>
    <t>Alexi</t>
  </si>
  <si>
    <t>2473091172</t>
  </si>
  <si>
    <t>G.O. LA LECHERE</t>
  </si>
  <si>
    <t>FRA20050201</t>
  </si>
  <si>
    <t>AULNETTE</t>
  </si>
  <si>
    <t>Jules</t>
  </si>
  <si>
    <t>2474335014</t>
  </si>
  <si>
    <t>THYEZ CYCLISME 74</t>
  </si>
  <si>
    <t>FRA20060821</t>
  </si>
  <si>
    <t>BLANCHET CACHAT ROSSET</t>
  </si>
  <si>
    <t>Alexandre</t>
  </si>
  <si>
    <t>2474016330</t>
  </si>
  <si>
    <t>FRA20060830</t>
  </si>
  <si>
    <t>CASTELLO</t>
  </si>
  <si>
    <t>Esteban</t>
  </si>
  <si>
    <t>2474043010</t>
  </si>
  <si>
    <t>U.C. SEYSSEL FRANGY</t>
  </si>
  <si>
    <t>FRA20050806</t>
  </si>
  <si>
    <t>CHARPY</t>
  </si>
  <si>
    <t>Evan</t>
  </si>
  <si>
    <t>2474335022</t>
  </si>
  <si>
    <t>FRA20061030</t>
  </si>
  <si>
    <t>DOMET</t>
  </si>
  <si>
    <t>Ludovic</t>
  </si>
  <si>
    <t>2474048278</t>
  </si>
  <si>
    <t>FRA20050924</t>
  </si>
  <si>
    <t>DRILLAUD</t>
  </si>
  <si>
    <t>Louis</t>
  </si>
  <si>
    <t>2474003130</t>
  </si>
  <si>
    <t>FRA20050211</t>
  </si>
  <si>
    <t>DUCREY</t>
  </si>
  <si>
    <t>2474064027</t>
  </si>
  <si>
    <t>FRA20060601</t>
  </si>
  <si>
    <t>DUCRUET</t>
  </si>
  <si>
    <t>Louka</t>
  </si>
  <si>
    <t>2473143289</t>
  </si>
  <si>
    <t>LA MOTTE SERVOLEX CYCLISM</t>
  </si>
  <si>
    <t>FRA20050315</t>
  </si>
  <si>
    <t>FLEURY</t>
  </si>
  <si>
    <t>Quentin</t>
  </si>
  <si>
    <t>2474043114</t>
  </si>
  <si>
    <t>FRA20060512</t>
  </si>
  <si>
    <t>LACROIX</t>
  </si>
  <si>
    <t>Loic</t>
  </si>
  <si>
    <t>2474048354</t>
  </si>
  <si>
    <t>FRA20061029</t>
  </si>
  <si>
    <t>LAHAYE</t>
  </si>
  <si>
    <t>2474016333</t>
  </si>
  <si>
    <t>FRA20060318</t>
  </si>
  <si>
    <t>LAIGO</t>
  </si>
  <si>
    <t>Mathis</t>
  </si>
  <si>
    <t>2474048261</t>
  </si>
  <si>
    <t>FRA20050906</t>
  </si>
  <si>
    <t>LAMOUR PUECH</t>
  </si>
  <si>
    <t>Louen</t>
  </si>
  <si>
    <t>2474043122</t>
  </si>
  <si>
    <t>FRA20051024</t>
  </si>
  <si>
    <t>MEUNIER</t>
  </si>
  <si>
    <t>Adrian</t>
  </si>
  <si>
    <t>2474003147</t>
  </si>
  <si>
    <t>FRA20050925</t>
  </si>
  <si>
    <t>MONARD</t>
  </si>
  <si>
    <t>Marius</t>
  </si>
  <si>
    <t>2474043113</t>
  </si>
  <si>
    <t>FRA20060327</t>
  </si>
  <si>
    <t>NP</t>
  </si>
  <si>
    <t>Points coureurs</t>
  </si>
  <si>
    <t>Points clubs</t>
  </si>
  <si>
    <t>Pénalité en mm:ss,000</t>
  </si>
  <si>
    <t>Nb Pénalité</t>
  </si>
  <si>
    <t>Classement Final</t>
  </si>
  <si>
    <t>Points Course</t>
  </si>
  <si>
    <t>Points Sprint</t>
  </si>
  <si>
    <t>TDJC Prix de la ville d'Annecy</t>
  </si>
  <si>
    <t>Ne rien saisir dans les cellules orange</t>
  </si>
  <si>
    <t>TRI1</t>
  </si>
  <si>
    <t>TRI2</t>
  </si>
  <si>
    <t>Sprint temps en mm:ss,00</t>
  </si>
  <si>
    <t>Temps pénalité en mm:ss,00</t>
  </si>
  <si>
    <t>Temps final en mm:ss,00</t>
  </si>
  <si>
    <t>Sprint place</t>
  </si>
  <si>
    <t>Course place</t>
  </si>
  <si>
    <t xml:space="preserve">Total </t>
  </si>
  <si>
    <t>Ab</t>
  </si>
  <si>
    <t>Non partant : saisir NP dans cellule L et N</t>
  </si>
  <si>
    <t>Abandon : saisir Ab dans cellule L et N</t>
  </si>
  <si>
    <t>Date</t>
  </si>
  <si>
    <t>Epreuve principale (1 ou 2)</t>
  </si>
  <si>
    <t>Nom course</t>
  </si>
  <si>
    <t>Remplir chaque feuille avec la liste des concurents et leur n° dossard</t>
  </si>
  <si>
    <t>Supprimer les lignes inutiles</t>
  </si>
  <si>
    <t>Saisir les temps du sprint et les pénalités dans les colonnes H et I</t>
  </si>
  <si>
    <t>En cas d'abondon ou de non partant lors du sprint saisir NP oou Ab dans la colonne L</t>
  </si>
  <si>
    <t>TRI3.1</t>
  </si>
  <si>
    <t>Saisir dans la colonne "Sprint place" (L) les places de chaque concurrent du sprint</t>
  </si>
  <si>
    <t>Quand le sprint est terminé, trié du plus petit au plus grand la colonne "TRI1"
Impression possible</t>
  </si>
  <si>
    <t>Pour le debut de la 2eme épreuve, trier suivant la colonne "TRI2" (plus petit au plus grand)
Remise dans l'ordre des dossards</t>
  </si>
  <si>
    <t>Saisir dans la colonne "Course place" (N) les places de chaque concurrent lors de la course</t>
  </si>
  <si>
    <t>En cas d'abondon ou de non partant lors du sprint saisir NP ou Ab dans la colonne N</t>
  </si>
  <si>
    <t>Trier suivant colonne "TRI3.1" et "TRI3.2" lorsque la course est terminée pour avoir le classement final
Utiliser pour cela la fonction tri personnalisé avec en premier critère "TRI3.1" et en second critère "TRI3.2"</t>
  </si>
  <si>
    <t>Saisir le classement final puis imprimer les resultats</t>
  </si>
  <si>
    <t>BLANCHET CACHA ROSSET</t>
  </si>
  <si>
    <t>Manon</t>
  </si>
  <si>
    <t>D</t>
  </si>
  <si>
    <t>2474016070</t>
  </si>
  <si>
    <t>BONNET</t>
  </si>
  <si>
    <t>2474048086</t>
  </si>
  <si>
    <t>VALLET</t>
  </si>
  <si>
    <t>Charly</t>
  </si>
  <si>
    <t>2474048096</t>
  </si>
  <si>
    <t>Noham</t>
  </si>
  <si>
    <t>2473143080</t>
  </si>
  <si>
    <t>VAN GELE</t>
  </si>
  <si>
    <t>Neilina</t>
  </si>
  <si>
    <t>2474025108</t>
  </si>
  <si>
    <t>BARBEREAU</t>
  </si>
  <si>
    <t>Juliette</t>
  </si>
  <si>
    <t>2474003152</t>
  </si>
  <si>
    <t>BOUIX</t>
  </si>
  <si>
    <t>Erell</t>
  </si>
  <si>
    <t>2474064043</t>
  </si>
  <si>
    <t>LAFONT</t>
  </si>
  <si>
    <t>Penelope</t>
  </si>
  <si>
    <t>2474064008</t>
  </si>
  <si>
    <t>Rosalie</t>
  </si>
  <si>
    <t>2474064035</t>
  </si>
  <si>
    <t>V.C. ANNEMASSE</t>
  </si>
  <si>
    <t>CAULIER POUPENEY</t>
  </si>
  <si>
    <t>Alexis</t>
  </si>
  <si>
    <t>2474003027</t>
  </si>
  <si>
    <t>GAVARD</t>
  </si>
  <si>
    <t>Antoine</t>
  </si>
  <si>
    <t>2474003159</t>
  </si>
  <si>
    <t>BOUVIER</t>
  </si>
  <si>
    <t>2474048074</t>
  </si>
  <si>
    <t>GONZALEZ</t>
  </si>
  <si>
    <t>Iban</t>
  </si>
  <si>
    <t>2474073057</t>
  </si>
  <si>
    <t>PERRIN</t>
  </si>
  <si>
    <t>Celestin</t>
  </si>
  <si>
    <t>2474064031</t>
  </si>
  <si>
    <t>DECOT MATHIEU</t>
  </si>
  <si>
    <t>Romain</t>
  </si>
  <si>
    <t>2474016068</t>
  </si>
  <si>
    <t>GOLLIOT</t>
  </si>
  <si>
    <t>Killian</t>
  </si>
  <si>
    <t>2474016069</t>
  </si>
  <si>
    <t>ROGET</t>
  </si>
  <si>
    <t>Pierre</t>
  </si>
  <si>
    <t>2474016043</t>
  </si>
  <si>
    <t>FRIOT</t>
  </si>
  <si>
    <t>2438007043</t>
  </si>
  <si>
    <t>GUERBY</t>
  </si>
  <si>
    <t>Hugo</t>
  </si>
  <si>
    <t>2473006045</t>
  </si>
  <si>
    <t>VARCHON</t>
  </si>
  <si>
    <t>2473006086</t>
  </si>
  <si>
    <t>VERDET</t>
  </si>
  <si>
    <t>Elian</t>
  </si>
  <si>
    <t>2438059071</t>
  </si>
  <si>
    <t>V.C. ST JULIEN EN GENEVOIS</t>
  </si>
  <si>
    <t>SPRINT 480</t>
  </si>
  <si>
    <t>CHAMBERY C. COMPETITION</t>
  </si>
  <si>
    <t>U.C. PONTCHARRA</t>
  </si>
  <si>
    <t>TERRASSE</t>
  </si>
  <si>
    <t>Elisa</t>
  </si>
  <si>
    <t>2474043018</t>
  </si>
  <si>
    <t>CACHAT</t>
  </si>
  <si>
    <t>2474003138</t>
  </si>
  <si>
    <t>ECHARD</t>
  </si>
  <si>
    <t>Lucie</t>
  </si>
  <si>
    <t>2474003110</t>
  </si>
  <si>
    <t>HUMBERSET FILLON</t>
  </si>
  <si>
    <t>Amandine</t>
  </si>
  <si>
    <t>2474003135</t>
  </si>
  <si>
    <t>BALLY</t>
  </si>
  <si>
    <t>Justine</t>
  </si>
  <si>
    <t>2474048342</t>
  </si>
  <si>
    <t>Marine</t>
  </si>
  <si>
    <t>2474048046</t>
  </si>
  <si>
    <t>JACQUEMOT</t>
  </si>
  <si>
    <t>Clara</t>
  </si>
  <si>
    <t>2474048036</t>
  </si>
  <si>
    <t>MOLLET</t>
  </si>
  <si>
    <t>2474048315</t>
  </si>
  <si>
    <t>Chloe</t>
  </si>
  <si>
    <t>2474048030</t>
  </si>
  <si>
    <t>PERNOLLET</t>
  </si>
  <si>
    <t>Aurore</t>
  </si>
  <si>
    <t>2474078264</t>
  </si>
  <si>
    <t>Charlotte</t>
  </si>
  <si>
    <t>2474064228</t>
  </si>
  <si>
    <t>BLANCHET</t>
  </si>
  <si>
    <t>Emma</t>
  </si>
  <si>
    <t>2474016299</t>
  </si>
  <si>
    <t>PIGNY</t>
  </si>
  <si>
    <t>Clemence</t>
  </si>
  <si>
    <t>2474016008</t>
  </si>
  <si>
    <t>DARDENNE</t>
  </si>
  <si>
    <t>Camille</t>
  </si>
  <si>
    <t>2474335011</t>
  </si>
  <si>
    <t>KACZMAREK</t>
  </si>
  <si>
    <t>Hellyena</t>
  </si>
  <si>
    <t>U.C. PASSY MONT BLANC</t>
  </si>
  <si>
    <t>U.C. VOIRONNAISE</t>
  </si>
  <si>
    <t>DUMONT</t>
  </si>
  <si>
    <t>2474009224</t>
  </si>
  <si>
    <t>ANDRIEUX</t>
  </si>
  <si>
    <t>2401062104</t>
  </si>
  <si>
    <t>CAMARA</t>
  </si>
  <si>
    <t>2401062167</t>
  </si>
  <si>
    <t>MONTEYNE</t>
  </si>
  <si>
    <t>Tom</t>
  </si>
  <si>
    <t>2401062183</t>
  </si>
  <si>
    <t>PRUDENTINO</t>
  </si>
  <si>
    <t>Julien</t>
  </si>
  <si>
    <t>2401062264</t>
  </si>
  <si>
    <t>JACQUES VUARAMBON</t>
  </si>
  <si>
    <t>jason</t>
  </si>
  <si>
    <t>2474025068</t>
  </si>
  <si>
    <t>BURNET</t>
  </si>
  <si>
    <t>Julian</t>
  </si>
  <si>
    <t>2474181195</t>
  </si>
  <si>
    <t>Theo</t>
  </si>
  <si>
    <t>2474043118</t>
  </si>
  <si>
    <t>SCHOCH</t>
  </si>
  <si>
    <t>Maxime</t>
  </si>
  <si>
    <t>2474043039</t>
  </si>
  <si>
    <t>2474003094</t>
  </si>
  <si>
    <t>SALVADORI</t>
  </si>
  <si>
    <t>Axel</t>
  </si>
  <si>
    <t>2474003109</t>
  </si>
  <si>
    <t>Zian</t>
  </si>
  <si>
    <t>2474048322</t>
  </si>
  <si>
    <t>CROCE</t>
  </si>
  <si>
    <t>Yannis</t>
  </si>
  <si>
    <t>2474078080</t>
  </si>
  <si>
    <t>DOUKARI</t>
  </si>
  <si>
    <t>2474078111</t>
  </si>
  <si>
    <t>GALLAY</t>
  </si>
  <si>
    <t>Jean Baptiste</t>
  </si>
  <si>
    <t>2474078120</t>
  </si>
  <si>
    <t>MANZON</t>
  </si>
  <si>
    <t>Loris</t>
  </si>
  <si>
    <t>2474073065</t>
  </si>
  <si>
    <t>Eliaz</t>
  </si>
  <si>
    <t>2474064029</t>
  </si>
  <si>
    <t>paul</t>
  </si>
  <si>
    <t>2474016054</t>
  </si>
  <si>
    <t>BLAIN</t>
  </si>
  <si>
    <t>Paul</t>
  </si>
  <si>
    <t>2473006072</t>
  </si>
  <si>
    <t>FLON</t>
  </si>
  <si>
    <t>2473006078</t>
  </si>
  <si>
    <t>MASSET</t>
  </si>
  <si>
    <t>Kerrian</t>
  </si>
  <si>
    <t>2473006450</t>
  </si>
  <si>
    <t>BAGOU</t>
  </si>
  <si>
    <t>Guilaume</t>
  </si>
  <si>
    <t>2438022039</t>
  </si>
  <si>
    <t>DUMOULIN</t>
  </si>
  <si>
    <t>2401004248</t>
  </si>
  <si>
    <t>Antonin</t>
  </si>
  <si>
    <t>2438007051</t>
  </si>
  <si>
    <t>ANNECY CYCLISME COMPETITION</t>
  </si>
  <si>
    <t>U.C. GESSIENNE</t>
  </si>
  <si>
    <t>VTT PAYS DE GAVOT</t>
  </si>
  <si>
    <t>CHARVIEU CHAVAGNEUX I.C.</t>
  </si>
  <si>
    <t>E.C. BOURG EN BRESSE</t>
  </si>
  <si>
    <t>BURQUIER</t>
  </si>
  <si>
    <t>Line</t>
  </si>
  <si>
    <t>2474181169</t>
  </si>
  <si>
    <t>DE MARSCHALCK</t>
  </si>
  <si>
    <t>Ingrid</t>
  </si>
  <si>
    <t>2474043015</t>
  </si>
  <si>
    <t>Margot</t>
  </si>
  <si>
    <t>2474043105</t>
  </si>
  <si>
    <t>VULLIET</t>
  </si>
  <si>
    <t>Lison</t>
  </si>
  <si>
    <t>2474043108</t>
  </si>
  <si>
    <t>LAURY</t>
  </si>
  <si>
    <t>Ines</t>
  </si>
  <si>
    <t>2474003063</t>
  </si>
  <si>
    <t>BRECHEMIER</t>
  </si>
  <si>
    <t>Gwendoline</t>
  </si>
  <si>
    <t>2474048302</t>
  </si>
  <si>
    <t>Maelle</t>
  </si>
  <si>
    <t>2474048327</t>
  </si>
  <si>
    <t>BERLIOZ</t>
  </si>
  <si>
    <t>Clementine</t>
  </si>
  <si>
    <t>2474078085</t>
  </si>
  <si>
    <t>Marion</t>
  </si>
  <si>
    <t>2474078092</t>
  </si>
  <si>
    <t>Anais</t>
  </si>
  <si>
    <t>2474078256</t>
  </si>
  <si>
    <t>COLLET</t>
  </si>
  <si>
    <t>Lily</t>
  </si>
  <si>
    <t>2474073011</t>
  </si>
  <si>
    <t>MAGAT</t>
  </si>
  <si>
    <t>Zoé</t>
  </si>
  <si>
    <t>2474073016</t>
  </si>
  <si>
    <t>BECOUZE</t>
  </si>
  <si>
    <t>2474064124</t>
  </si>
  <si>
    <t>Faustine</t>
  </si>
  <si>
    <t>2474064226</t>
  </si>
  <si>
    <t>Marie</t>
  </si>
  <si>
    <t>2474064121</t>
  </si>
  <si>
    <t>0571054208</t>
  </si>
  <si>
    <t>VELO SPORT MACONNAIS</t>
  </si>
  <si>
    <t>DUFFAUD</t>
  </si>
  <si>
    <t>marco</t>
  </si>
  <si>
    <t>2474009220</t>
  </si>
  <si>
    <t>ELAIN</t>
  </si>
  <si>
    <t>Kilyan</t>
  </si>
  <si>
    <t>2474009182</t>
  </si>
  <si>
    <t>Thibault</t>
  </si>
  <si>
    <t>2401062049</t>
  </si>
  <si>
    <t>FICHET</t>
  </si>
  <si>
    <t>Ulysse</t>
  </si>
  <si>
    <t>journée</t>
  </si>
  <si>
    <t>GALICHET</t>
  </si>
  <si>
    <t>Lancelot</t>
  </si>
  <si>
    <t>2401062285</t>
  </si>
  <si>
    <t>LECLERC</t>
  </si>
  <si>
    <t>2401062095</t>
  </si>
  <si>
    <t>SOLER</t>
  </si>
  <si>
    <t>Victor</t>
  </si>
  <si>
    <t>2401062055</t>
  </si>
  <si>
    <t>BOUCHARD</t>
  </si>
  <si>
    <t>Lilian</t>
  </si>
  <si>
    <t>2474025251</t>
  </si>
  <si>
    <t>CALLONI</t>
  </si>
  <si>
    <t>Meven</t>
  </si>
  <si>
    <t>2474025087</t>
  </si>
  <si>
    <t>REVERDY</t>
  </si>
  <si>
    <t>2474181203</t>
  </si>
  <si>
    <t>CADET</t>
  </si>
  <si>
    <t>Eddy</t>
  </si>
  <si>
    <t>2474043102</t>
  </si>
  <si>
    <t>2474043106</t>
  </si>
  <si>
    <t>LELANDAIS</t>
  </si>
  <si>
    <t>Remi</t>
  </si>
  <si>
    <t>2474043127</t>
  </si>
  <si>
    <t>CARDOSO</t>
  </si>
  <si>
    <t>2474003137</t>
  </si>
  <si>
    <t>MATHIEU</t>
  </si>
  <si>
    <t>2474003093</t>
  </si>
  <si>
    <t>MOREL</t>
  </si>
  <si>
    <t>Nathan</t>
  </si>
  <si>
    <t>2474003106</t>
  </si>
  <si>
    <t>JAKSON</t>
  </si>
  <si>
    <t>Jordan</t>
  </si>
  <si>
    <t>2474048248</t>
  </si>
  <si>
    <t>2474073205</t>
  </si>
  <si>
    <t>DUVERNEY GUICHARD</t>
  </si>
  <si>
    <t>Noé Marie</t>
  </si>
  <si>
    <t>2474073043</t>
  </si>
  <si>
    <t>HELLEGOUARCH</t>
  </si>
  <si>
    <t>Titouan</t>
  </si>
  <si>
    <t>2474073235</t>
  </si>
  <si>
    <t>Leandre</t>
  </si>
  <si>
    <t>2474073257</t>
  </si>
  <si>
    <t>Valentino</t>
  </si>
  <si>
    <t>2474073044</t>
  </si>
  <si>
    <t>SERASSET</t>
  </si>
  <si>
    <t>Thomas</t>
  </si>
  <si>
    <t>2474073204</t>
  </si>
  <si>
    <t>Nicolas</t>
  </si>
  <si>
    <t>2474016254</t>
  </si>
  <si>
    <t>CUNIT</t>
  </si>
  <si>
    <t>2474016051</t>
  </si>
  <si>
    <t>DENARIE</t>
  </si>
  <si>
    <t>2474016302</t>
  </si>
  <si>
    <t>DIAS</t>
  </si>
  <si>
    <t>2474016016</t>
  </si>
  <si>
    <t>2474016319</t>
  </si>
  <si>
    <t>auguste</t>
  </si>
  <si>
    <t>2474335004</t>
  </si>
  <si>
    <t>LOISON</t>
  </si>
  <si>
    <t>Nohan</t>
  </si>
  <si>
    <t>2474335017</t>
  </si>
  <si>
    <t>POULAIN</t>
  </si>
  <si>
    <t>Florian</t>
  </si>
  <si>
    <t>2474335029</t>
  </si>
  <si>
    <t>Alvaro</t>
  </si>
  <si>
    <t>2473091195</t>
  </si>
  <si>
    <t>CERATO</t>
  </si>
  <si>
    <t>Gabriel</t>
  </si>
  <si>
    <t>FORTIS</t>
  </si>
  <si>
    <t>Damien</t>
  </si>
  <si>
    <t>VESIN</t>
  </si>
  <si>
    <t>CHEVRIER</t>
  </si>
  <si>
    <t>2438059139</t>
  </si>
  <si>
    <t>Sprinter Club Lignon</t>
  </si>
  <si>
    <t>Lea</t>
  </si>
  <si>
    <t>2401062048</t>
  </si>
  <si>
    <t>Margaux</t>
  </si>
  <si>
    <t>2474043096</t>
  </si>
  <si>
    <t>LEFUEL</t>
  </si>
  <si>
    <t>Noemie</t>
  </si>
  <si>
    <t>2474003133</t>
  </si>
  <si>
    <t>GROSSETETE</t>
  </si>
  <si>
    <t>Lou Anne</t>
  </si>
  <si>
    <t>2474078250</t>
  </si>
  <si>
    <t>LAOUST</t>
  </si>
  <si>
    <t>Romane</t>
  </si>
  <si>
    <t>2474078158</t>
  </si>
  <si>
    <t>MORI</t>
  </si>
  <si>
    <t>Elsa</t>
  </si>
  <si>
    <t>2474078225</t>
  </si>
  <si>
    <t>SOLLE</t>
  </si>
  <si>
    <t>Elodie</t>
  </si>
  <si>
    <t>2474064209</t>
  </si>
  <si>
    <t>PETELLAT</t>
  </si>
  <si>
    <t>MARINE</t>
  </si>
  <si>
    <t>2474016060</t>
  </si>
  <si>
    <t>BOSCARDIN</t>
  </si>
  <si>
    <t>Céline</t>
  </si>
  <si>
    <t>CIESLAK CUYER</t>
  </si>
  <si>
    <t>2474009233</t>
  </si>
  <si>
    <t>INTERVERA</t>
  </si>
  <si>
    <t>Loan</t>
  </si>
  <si>
    <t>2474009226</t>
  </si>
  <si>
    <t>METTIER</t>
  </si>
  <si>
    <t>Suvan</t>
  </si>
  <si>
    <t>2474009085</t>
  </si>
  <si>
    <t>RASTOUL</t>
  </si>
  <si>
    <t>2474009255</t>
  </si>
  <si>
    <t>VALLIER</t>
  </si>
  <si>
    <t>Joffrey</t>
  </si>
  <si>
    <t>2474009253</t>
  </si>
  <si>
    <t>2401062090</t>
  </si>
  <si>
    <t>MORELLI</t>
  </si>
  <si>
    <t>Matteo</t>
  </si>
  <si>
    <t>2401062358</t>
  </si>
  <si>
    <t>LESAGE</t>
  </si>
  <si>
    <t>Corentin</t>
  </si>
  <si>
    <t>2474025049</t>
  </si>
  <si>
    <t>PARET PEINTRE</t>
  </si>
  <si>
    <t>Valentin</t>
  </si>
  <si>
    <t>2474025047</t>
  </si>
  <si>
    <t>Morgan</t>
  </si>
  <si>
    <t>2474025107</t>
  </si>
  <si>
    <t>CHARLES MANGEON</t>
  </si>
  <si>
    <t>Joris</t>
  </si>
  <si>
    <t>2474003036</t>
  </si>
  <si>
    <t>GIRAUD</t>
  </si>
  <si>
    <t>Mathieu</t>
  </si>
  <si>
    <t>2474003132</t>
  </si>
  <si>
    <t>GOMES</t>
  </si>
  <si>
    <t>Anthony</t>
  </si>
  <si>
    <t>2474003153</t>
  </si>
  <si>
    <t>LAPERGUE</t>
  </si>
  <si>
    <t>Lucas</t>
  </si>
  <si>
    <t>2474003154</t>
  </si>
  <si>
    <t>MATRINGE</t>
  </si>
  <si>
    <t>PIERRE</t>
  </si>
  <si>
    <t>2474003064</t>
  </si>
  <si>
    <t>2474003040</t>
  </si>
  <si>
    <t>MIGOT</t>
  </si>
  <si>
    <t>Clement</t>
  </si>
  <si>
    <t>2474048065</t>
  </si>
  <si>
    <t>MOUCHEL</t>
  </si>
  <si>
    <t>2474048198</t>
  </si>
  <si>
    <t>Adrien</t>
  </si>
  <si>
    <t>2474078027</t>
  </si>
  <si>
    <t>2474078067</t>
  </si>
  <si>
    <t>2474073006</t>
  </si>
  <si>
    <t>DUVERNEY</t>
  </si>
  <si>
    <t>Nathanaël</t>
  </si>
  <si>
    <t>2474073036</t>
  </si>
  <si>
    <t>2474335032</t>
  </si>
  <si>
    <t>DOMITILE</t>
  </si>
  <si>
    <t>Benjamin</t>
  </si>
  <si>
    <t>2473143260</t>
  </si>
  <si>
    <t>LECLAINCHE</t>
  </si>
  <si>
    <t>Gwen</t>
  </si>
  <si>
    <t>2473143017</t>
  </si>
  <si>
    <t>RIGAUD</t>
  </si>
  <si>
    <t>Jean Sebastien</t>
  </si>
  <si>
    <t>2473143228</t>
  </si>
  <si>
    <t>Theodore</t>
  </si>
  <si>
    <t>2438007017</t>
  </si>
  <si>
    <t>VERRIER</t>
  </si>
  <si>
    <t>Stephane</t>
  </si>
  <si>
    <t>2438007055</t>
  </si>
  <si>
    <t>MONTEYRE</t>
  </si>
  <si>
    <t>Flavie</t>
  </si>
  <si>
    <t>U.C. Gessienne</t>
  </si>
  <si>
    <t>PERDAEMS</t>
  </si>
  <si>
    <t>Théo</t>
  </si>
  <si>
    <t>Mahe</t>
  </si>
  <si>
    <t>RICHIERO</t>
  </si>
  <si>
    <t>Ange</t>
  </si>
  <si>
    <t>E.S. St Martin D Heres</t>
  </si>
  <si>
    <t>GACHET</t>
  </si>
  <si>
    <t>ORVAIN</t>
  </si>
  <si>
    <t>LEROY</t>
  </si>
  <si>
    <t>Yan</t>
  </si>
  <si>
    <t>BMX Grenoble Isere</t>
  </si>
  <si>
    <t>V.C. Annemasse</t>
  </si>
  <si>
    <t>REYBOZ</t>
  </si>
  <si>
    <t>Vincent</t>
  </si>
  <si>
    <t>Cycl Seyssinet</t>
  </si>
  <si>
    <t>LAWTON</t>
  </si>
  <si>
    <t>Henry</t>
  </si>
  <si>
    <t>1</t>
  </si>
  <si>
    <t>2</t>
  </si>
  <si>
    <t>3</t>
  </si>
  <si>
    <t>4</t>
  </si>
  <si>
    <t>5</t>
  </si>
  <si>
    <t>6</t>
  </si>
  <si>
    <t>7</t>
  </si>
  <si>
    <t>8</t>
  </si>
  <si>
    <t>DEJEAN</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</si>
  <si>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</si>
  <si>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</si>
  <si>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</si>
  <si>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</si>
  <si>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</si>
  <si>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</si>
  <si>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</si>
  <si>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</si>
  <si>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</si>
  <si>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</si>
  <si>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</si>
  <si>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</si>
  <si>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</si>
  <si>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</si>
  <si>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</si>
  <si>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</si>
  <si>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</si>
  <si>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</si>
  <si>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</si>
  <si>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</si>
  <si>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</si>
  <si>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</si>
  <si>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</si>
  <si>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</si>
  <si>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</si>
  <si>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</si>
  <si>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</si>
  <si>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Classement de l'étape</t>
  </si>
  <si>
    <t>Place</t>
  </si>
  <si>
    <t>Clubs</t>
  </si>
  <si>
    <t>Poussin 1</t>
  </si>
  <si>
    <t>Poussin 2</t>
  </si>
  <si>
    <t>Poussine</t>
  </si>
  <si>
    <t>Pupille 1</t>
  </si>
  <si>
    <t>Pupille 2</t>
  </si>
  <si>
    <t>Pupille fille</t>
  </si>
  <si>
    <t>Benjamin 1</t>
  </si>
  <si>
    <t>Benjamin 2</t>
  </si>
  <si>
    <t>Benjamine</t>
  </si>
  <si>
    <t>Total</t>
  </si>
  <si>
    <t>Team Allinges-Publier</t>
  </si>
  <si>
    <t>U.C. Frangy Seyssel</t>
  </si>
  <si>
    <t>Thyez cyclisme</t>
  </si>
  <si>
    <t>UC Passy Mont Blanc</t>
  </si>
  <si>
    <t>Evian vélo</t>
  </si>
  <si>
    <t>VC Cluses-Scionzier</t>
  </si>
  <si>
    <t xml:space="preserve"> Annecy Cyclisme Compétition</t>
  </si>
  <si>
    <t>VC Saint Julien</t>
  </si>
  <si>
    <t>C.S. Megève</t>
  </si>
  <si>
    <t>VTT Pays de Gavot</t>
  </si>
  <si>
    <t>VC Annemasse</t>
  </si>
  <si>
    <t>Minime F</t>
  </si>
  <si>
    <t>Minime G</t>
  </si>
  <si>
    <t>C</t>
  </si>
  <si>
    <t>ANNECY 2014 – TDJC-31 août 2014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</si>
</sst>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mm:ss.000"/>
    <numFmt numFmtId="173" formatCode="mm:ss.00"/>
    <numFmt numFmtId="174" formatCode="[$-40C]dddd\ d\ mmmm\ yyyy"/>
    <numFmt numFmtId="175" formatCode="[$-40C]General"/>
  </numFmts>
  <fonts count="53">
    <font>
      <sz val="10"/>
      <name val="Arial"/>
      <family val="0"/>
    </font>
    <font>
      <b/>
      <sz val="10"/>
      <name val="Arial"/>
      <family val="2"/>
    </font>
    <font>
      <sz val="12"/>
      <name val="Arial"/>
      <family val="2"/>
    </font>
    <font>
      <sz val="14"/>
      <name val="Arial"/>
      <family val="2"/>
    </font>
    <font>
      <b/>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Calibri"/>
      <family val="2"/>
    </font>
    <font>
      <sz val="10"/>
      <color indexed="10"/>
      <name val="Arial"/>
      <family val="2"/>
    </font>
    <font>
      <sz val="10"/>
      <color indexed="8"/>
      <name val="Arial"/>
      <family val="2"/>
    </font>
    <font>
      <b/>
      <sz val="10"/>
      <color indexed="8"/>
      <name val="Arial"/>
      <family val="2"/>
    </font>
    <font>
      <b/>
      <sz val="10"/>
      <color indexed="9"/>
      <name val="Arial"/>
      <family val="2"/>
    </font>
    <font>
      <sz val="8"/>
      <color indexed="8"/>
      <name val="Arial"/>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0"/>
      <color rgb="FF000000"/>
      <name val="Arial"/>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
      <sz val="10"/>
      <color rgb="FFFF0000"/>
      <name val="Arial"/>
      <family val="2"/>
    </font>
    <font>
      <sz val="10"/>
      <color theme="1"/>
      <name val="Arial"/>
      <family val="2"/>
    </font>
    <font>
      <b/>
      <sz val="10"/>
      <color rgb="FF000000"/>
      <name val="Arial"/>
      <family val="2"/>
    </font>
    <font>
      <b/>
      <sz val="10"/>
      <color rgb="FFFFFFFF"/>
      <name val="Arial"/>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C000"/>
        <bgColor indexed="64"/>
      </patternFill>
    </fill>
    <fill>
      <patternFill patternType="solid">
        <fgColor rgb="FF80808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style="thin">
        <color rgb="FF000000"/>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175" fontId="35" fillId="0" borderId="0" applyBorder="0" applyProtection="0">
      <alignment/>
    </xf>
    <xf numFmtId="0" fontId="36"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63">
    <xf numFmtId="0" fontId="0" fillId="0" borderId="0" xfId="0" applyAlignment="1">
      <alignment/>
    </xf>
    <xf numFmtId="49" fontId="0" fillId="0" borderId="0" xfId="0" applyNumberFormat="1" applyAlignment="1">
      <alignment/>
    </xf>
    <xf numFmtId="49" fontId="1" fillId="0" borderId="0" xfId="0" applyNumberFormat="1" applyFont="1" applyAlignment="1">
      <alignment/>
    </xf>
    <xf numFmtId="49" fontId="1" fillId="0" borderId="0" xfId="0" applyNumberFormat="1" applyFont="1" applyAlignment="1">
      <alignment horizontal="center"/>
    </xf>
    <xf numFmtId="49" fontId="0" fillId="0" borderId="0" xfId="0" applyNumberFormat="1" applyAlignment="1">
      <alignment horizontal="right"/>
    </xf>
    <xf numFmtId="49" fontId="1" fillId="0" borderId="10" xfId="0" applyNumberFormat="1" applyFont="1" applyBorder="1" applyAlignment="1">
      <alignment horizontal="center" vertical="center"/>
    </xf>
    <xf numFmtId="0" fontId="1" fillId="0" borderId="10" xfId="0" applyNumberFormat="1" applyFont="1" applyBorder="1" applyAlignment="1" quotePrefix="1">
      <alignment horizontal="center" vertical="center"/>
    </xf>
    <xf numFmtId="49" fontId="1" fillId="0" borderId="10" xfId="0" applyNumberFormat="1" applyFont="1" applyBorder="1" applyAlignment="1">
      <alignment horizontal="center" vertical="center" wrapText="1"/>
    </xf>
    <xf numFmtId="49" fontId="1" fillId="0" borderId="0" xfId="0" applyNumberFormat="1" applyFont="1" applyAlignment="1">
      <alignment horizontal="center" vertical="center"/>
    </xf>
    <xf numFmtId="49" fontId="0" fillId="0" borderId="0" xfId="0" applyNumberFormat="1" applyAlignment="1">
      <alignment horizontal="center"/>
    </xf>
    <xf numFmtId="172" fontId="0" fillId="0" borderId="10" xfId="0" applyNumberFormat="1" applyFont="1" applyBorder="1" applyAlignment="1">
      <alignment/>
    </xf>
    <xf numFmtId="0" fontId="0" fillId="0" borderId="0" xfId="0" applyFont="1" applyAlignment="1">
      <alignment/>
    </xf>
    <xf numFmtId="0" fontId="47" fillId="0" borderId="0" xfId="0" applyFont="1" applyBorder="1" applyAlignment="1">
      <alignment horizontal="center"/>
    </xf>
    <xf numFmtId="0" fontId="4" fillId="0" borderId="0" xfId="0" applyFont="1" applyBorder="1" applyAlignment="1">
      <alignment horizontal="center" vertical="top" wrapText="1"/>
    </xf>
    <xf numFmtId="0" fontId="4" fillId="0" borderId="0" xfId="0" applyFont="1" applyBorder="1" applyAlignment="1">
      <alignment horizontal="center"/>
    </xf>
    <xf numFmtId="0" fontId="47" fillId="0" borderId="0" xfId="0" applyFont="1" applyFill="1" applyBorder="1" applyAlignment="1">
      <alignment horizontal="center"/>
    </xf>
    <xf numFmtId="1" fontId="4" fillId="0" borderId="0" xfId="0" applyNumberFormat="1" applyFont="1" applyBorder="1" applyAlignment="1">
      <alignment horizontal="center"/>
    </xf>
    <xf numFmtId="1" fontId="0" fillId="0" borderId="10" xfId="0" applyNumberFormat="1" applyFont="1" applyBorder="1" applyAlignment="1">
      <alignment horizontal="center"/>
    </xf>
    <xf numFmtId="49" fontId="1" fillId="33" borderId="10" xfId="0" applyNumberFormat="1" applyFont="1" applyFill="1" applyBorder="1" applyAlignment="1">
      <alignment horizontal="center" vertical="center" wrapText="1"/>
    </xf>
    <xf numFmtId="1" fontId="0" fillId="33" borderId="10" xfId="0" applyNumberFormat="1" applyFill="1" applyBorder="1" applyAlignment="1">
      <alignment/>
    </xf>
    <xf numFmtId="49" fontId="48" fillId="0" borderId="0" xfId="0" applyNumberFormat="1" applyFont="1" applyAlignment="1">
      <alignment horizontal="left"/>
    </xf>
    <xf numFmtId="173" fontId="0" fillId="33"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top" wrapText="1"/>
    </xf>
    <xf numFmtId="0" fontId="0" fillId="0" borderId="10" xfId="0" applyFont="1" applyBorder="1" applyAlignment="1">
      <alignment horizontal="center"/>
    </xf>
    <xf numFmtId="0" fontId="49" fillId="0" borderId="10" xfId="0" applyFont="1" applyBorder="1" applyAlignment="1">
      <alignment horizontal="center"/>
    </xf>
    <xf numFmtId="0" fontId="49" fillId="0" borderId="10" xfId="0" applyFont="1" applyFill="1" applyBorder="1" applyAlignment="1">
      <alignment horizont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2" xfId="0" applyFont="1" applyFill="1" applyBorder="1" applyAlignment="1">
      <alignment horizontal="center" vertical="center"/>
    </xf>
    <xf numFmtId="0" fontId="49" fillId="0" borderId="13" xfId="0" applyFont="1" applyFill="1" applyBorder="1" applyAlignment="1">
      <alignment horizontal="center" vertical="center"/>
    </xf>
    <xf numFmtId="0" fontId="1" fillId="0" borderId="0" xfId="0" applyNumberFormat="1" applyFont="1" applyAlignment="1">
      <alignment horizontal="center"/>
    </xf>
    <xf numFmtId="1" fontId="0" fillId="0" borderId="10" xfId="0" applyNumberFormat="1" applyFont="1" applyBorder="1" applyAlignment="1" applyProtection="1">
      <alignment horizontal="center"/>
      <protection locked="0"/>
    </xf>
    <xf numFmtId="0" fontId="0" fillId="0" borderId="10" xfId="0" applyNumberFormat="1" applyBorder="1" applyAlignment="1" applyProtection="1" quotePrefix="1">
      <alignment/>
      <protection locked="0"/>
    </xf>
    <xf numFmtId="173" fontId="0" fillId="0" borderId="10" xfId="0" applyNumberFormat="1" applyFont="1" applyBorder="1" applyAlignment="1" applyProtection="1">
      <alignment horizontal="center"/>
      <protection locked="0"/>
    </xf>
    <xf numFmtId="1" fontId="0" fillId="0" borderId="10" xfId="0" applyNumberFormat="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0" fontId="0" fillId="0" borderId="10" xfId="0" applyNumberFormat="1" applyFont="1" applyBorder="1" applyAlignment="1" applyProtection="1" quotePrefix="1">
      <alignment/>
      <protection locked="0"/>
    </xf>
    <xf numFmtId="0" fontId="0" fillId="0" borderId="10" xfId="0" applyNumberFormat="1" applyFont="1" applyBorder="1" applyAlignment="1" applyProtection="1">
      <alignment horizontal="right"/>
      <protection locked="0"/>
    </xf>
    <xf numFmtId="0" fontId="0" fillId="0" borderId="0" xfId="0" applyFont="1" applyAlignment="1">
      <alignment wrapText="1"/>
    </xf>
    <xf numFmtId="49" fontId="0" fillId="0" borderId="10" xfId="0" applyNumberFormat="1" applyBorder="1" applyAlignment="1">
      <alignment horizontal="left"/>
    </xf>
    <xf numFmtId="49" fontId="0" fillId="0" borderId="0" xfId="0" applyNumberFormat="1" applyFont="1" applyAlignment="1">
      <alignment horizontal="left"/>
    </xf>
    <xf numFmtId="1" fontId="0" fillId="33" borderId="10" xfId="0" applyNumberFormat="1" applyFill="1" applyBorder="1" applyAlignment="1">
      <alignment horizontal="center"/>
    </xf>
    <xf numFmtId="14" fontId="0" fillId="0" borderId="10" xfId="0" applyNumberFormat="1" applyBorder="1" applyAlignment="1">
      <alignment horizontal="center"/>
    </xf>
    <xf numFmtId="14" fontId="0" fillId="0" borderId="0" xfId="0" applyNumberFormat="1" applyFont="1" applyAlignment="1">
      <alignment horizontal="right"/>
    </xf>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wrapText="1"/>
    </xf>
    <xf numFmtId="0" fontId="1" fillId="0" borderId="0" xfId="0" applyFont="1" applyAlignment="1">
      <alignment horizontal="center" vertical="center"/>
    </xf>
    <xf numFmtId="0" fontId="0" fillId="0" borderId="10" xfId="0" applyNumberFormat="1" applyFont="1" applyBorder="1" applyAlignment="1" applyProtection="1">
      <alignment horizontal="center"/>
      <protection locked="0"/>
    </xf>
    <xf numFmtId="0" fontId="0" fillId="0" borderId="10" xfId="0" applyNumberFormat="1" applyBorder="1" applyAlignment="1" applyProtection="1">
      <alignment/>
      <protection locked="0"/>
    </xf>
    <xf numFmtId="173" fontId="0" fillId="0" borderId="10" xfId="0" applyNumberFormat="1" applyFont="1" applyFill="1" applyBorder="1" applyAlignment="1" applyProtection="1">
      <alignment horizontal="center"/>
      <protection locked="0"/>
    </xf>
    <xf numFmtId="0" fontId="0" fillId="0" borderId="10" xfId="0" applyNumberFormat="1" applyBorder="1" applyAlignment="1" quotePrefix="1">
      <alignment/>
    </xf>
    <xf numFmtId="0" fontId="0" fillId="0" borderId="0" xfId="0" applyNumberFormat="1" applyAlignment="1" applyProtection="1">
      <alignment/>
      <protection locked="0"/>
    </xf>
    <xf numFmtId="175" fontId="50" fillId="0" borderId="0" xfId="44" applyFont="1" applyFill="1" applyAlignment="1" applyProtection="1">
      <alignment horizontal="center"/>
      <protection/>
    </xf>
    <xf numFmtId="175" fontId="35" fillId="0" borderId="0" xfId="44" applyFont="1" applyFill="1" applyAlignment="1" applyProtection="1">
      <alignment horizontal="center"/>
      <protection/>
    </xf>
    <xf numFmtId="175" fontId="51" fillId="34" borderId="14" xfId="44" applyFont="1" applyFill="1" applyBorder="1" applyAlignment="1" applyProtection="1">
      <alignment horizontal="center"/>
      <protection/>
    </xf>
    <xf numFmtId="175" fontId="50" fillId="0" borderId="14" xfId="44" applyFont="1" applyFill="1" applyBorder="1" applyAlignment="1" applyProtection="1">
      <alignment horizontal="center"/>
      <protection/>
    </xf>
    <xf numFmtId="175" fontId="35" fillId="0" borderId="14" xfId="44" applyFont="1" applyFill="1" applyBorder="1" applyAlignment="1" applyProtection="1">
      <alignment horizontal="center"/>
      <protection/>
    </xf>
    <xf numFmtId="175" fontId="52" fillId="0" borderId="14" xfId="44" applyFont="1" applyFill="1" applyBorder="1" applyAlignment="1" applyProtection="1">
      <alignment horizontal="center"/>
      <protection/>
    </xf>
    <xf numFmtId="49" fontId="3" fillId="0" borderId="0" xfId="0" applyNumberFormat="1" applyFont="1" applyAlignment="1">
      <alignment horizontal="center"/>
    </xf>
    <xf numFmtId="0" fontId="3" fillId="0" borderId="0" xfId="0" applyNumberFormat="1" applyFont="1" applyAlignment="1">
      <alignment horizontal="center"/>
    </xf>
    <xf numFmtId="0" fontId="2" fillId="0" borderId="0" xfId="0" applyNumberFormat="1" applyFont="1" applyAlignment="1" quotePrefix="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xcel Built-in Normal" xfId="44"/>
    <cellStyle name="Insatisfaisant"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10"/>
  <sheetViews>
    <sheetView zoomScalePageLayoutView="0" workbookViewId="0" topLeftCell="A1">
      <selection activeCell="C33" sqref="C33"/>
    </sheetView>
  </sheetViews>
  <sheetFormatPr defaultColWidth="11.421875" defaultRowHeight="12.75"/>
  <cols>
    <col min="1" max="1" width="6.421875" style="4" customWidth="1"/>
    <col min="2" max="2" width="27.28125" style="1" bestFit="1" customWidth="1"/>
    <col min="3" max="3" width="11.28125" style="1" bestFit="1" customWidth="1"/>
    <col min="4" max="4" width="5.7109375" style="9" bestFit="1" customWidth="1"/>
    <col min="5" max="5" width="11.00390625" style="1" bestFit="1" customWidth="1"/>
    <col min="6" max="6" width="13.00390625" style="1" bestFit="1" customWidth="1"/>
    <col min="7" max="7" width="32.28125" style="1" bestFit="1" customWidth="1"/>
    <col min="8" max="8" width="10.7109375" style="9" customWidth="1"/>
    <col min="9" max="9" width="8.7109375" style="9" customWidth="1"/>
    <col min="10" max="11" width="10.7109375" style="9" customWidth="1"/>
    <col min="12" max="12" width="9.7109375" style="9" customWidth="1"/>
    <col min="13" max="13" width="7.7109375" style="9" customWidth="1"/>
    <col min="14" max="14" width="9.7109375" style="9" customWidth="1"/>
    <col min="15" max="16" width="7.7109375" style="1" customWidth="1"/>
    <col min="17" max="17" width="11.421875" style="2" customWidth="1"/>
    <col min="18" max="16384" width="11.421875" style="1" customWidth="1"/>
  </cols>
  <sheetData>
    <row r="1" spans="1:17" ht="12.75">
      <c r="A1" s="41" t="str">
        <f>param!$L$2</f>
        <v>Annecy Cyclisme Compétition</v>
      </c>
      <c r="Q1" s="44">
        <f>param!$J$2</f>
        <v>41882</v>
      </c>
    </row>
    <row r="2" spans="1:17" ht="18">
      <c r="A2" s="60" t="str">
        <f>param!$N$2</f>
        <v>TDJC Prix de la ville d'Annecy</v>
      </c>
      <c r="B2" s="61"/>
      <c r="C2" s="61"/>
      <c r="D2" s="61"/>
      <c r="E2" s="61"/>
      <c r="F2" s="61"/>
      <c r="G2" s="61"/>
      <c r="H2" s="61"/>
      <c r="I2" s="61"/>
      <c r="J2" s="61"/>
      <c r="K2" s="61"/>
      <c r="L2" s="61"/>
      <c r="M2" s="61"/>
      <c r="N2" s="61"/>
      <c r="O2" s="61"/>
      <c r="P2" s="61"/>
      <c r="Q2" s="61"/>
    </row>
    <row r="3" spans="1:17" ht="15">
      <c r="A3" s="62" t="str">
        <f ca="1">MID(CELL("nomfichier",$A$1),FIND("]",CELL("nomfichier",$A$1))+1,50)</f>
        <v>Pre-licenciés (H)</v>
      </c>
      <c r="B3" s="62"/>
      <c r="C3" s="62"/>
      <c r="D3" s="62"/>
      <c r="E3" s="62"/>
      <c r="F3" s="62"/>
      <c r="G3" s="62"/>
      <c r="H3" s="62"/>
      <c r="I3" s="62"/>
      <c r="J3" s="62"/>
      <c r="K3" s="62"/>
      <c r="L3" s="62"/>
      <c r="M3" s="62"/>
      <c r="N3" s="62"/>
      <c r="O3" s="62"/>
      <c r="P3" s="62"/>
      <c r="Q3" s="62"/>
    </row>
    <row r="4" spans="2:14" s="2" customFormat="1" ht="12.75">
      <c r="B4" s="20" t="s">
        <v>88</v>
      </c>
      <c r="D4" s="3"/>
      <c r="H4" s="3"/>
      <c r="I4" s="3"/>
      <c r="J4" s="3"/>
      <c r="K4" s="3"/>
      <c r="L4" s="3"/>
      <c r="M4" s="3"/>
      <c r="N4" s="3"/>
    </row>
    <row r="5" spans="2:14" s="2" customFormat="1" ht="12.75">
      <c r="B5" s="20" t="s">
        <v>98</v>
      </c>
      <c r="D5" s="3"/>
      <c r="H5" s="3"/>
      <c r="I5" s="3"/>
      <c r="J5" s="3"/>
      <c r="K5" s="3"/>
      <c r="L5" s="3"/>
      <c r="M5" s="3"/>
      <c r="N5" s="3"/>
    </row>
    <row r="6" spans="1:16" s="2" customFormat="1" ht="12.75">
      <c r="A6" s="3" t="s">
        <v>90</v>
      </c>
      <c r="B6" s="20" t="s">
        <v>99</v>
      </c>
      <c r="D6" s="3"/>
      <c r="H6" s="3"/>
      <c r="I6" s="3"/>
      <c r="J6" s="3"/>
      <c r="K6" s="3" t="s">
        <v>89</v>
      </c>
      <c r="L6" s="3"/>
      <c r="M6" s="31" t="str">
        <f>IF(param!$H$2=1,"TRI3.2","")</f>
        <v>TRI3.2</v>
      </c>
      <c r="N6" s="3"/>
      <c r="O6" s="31">
        <f>IF(param!$H$2=2,"TRI3.2","")</f>
      </c>
      <c r="P6" s="3" t="s">
        <v>107</v>
      </c>
    </row>
    <row r="7" spans="1:17" s="8" customFormat="1" ht="50.25" customHeight="1">
      <c r="A7" s="5" t="s">
        <v>6</v>
      </c>
      <c r="B7" s="5" t="s">
        <v>0</v>
      </c>
      <c r="C7" s="5" t="s">
        <v>1</v>
      </c>
      <c r="D7" s="5" t="s">
        <v>2</v>
      </c>
      <c r="E7" s="5" t="s">
        <v>3</v>
      </c>
      <c r="F7" s="6" t="s">
        <v>5</v>
      </c>
      <c r="G7" s="5" t="s">
        <v>4</v>
      </c>
      <c r="H7" s="7" t="s">
        <v>91</v>
      </c>
      <c r="I7" s="7" t="s">
        <v>83</v>
      </c>
      <c r="J7" s="18" t="s">
        <v>92</v>
      </c>
      <c r="K7" s="18" t="s">
        <v>93</v>
      </c>
      <c r="L7" s="7" t="s">
        <v>94</v>
      </c>
      <c r="M7" s="18" t="s">
        <v>86</v>
      </c>
      <c r="N7" s="7" t="s">
        <v>95</v>
      </c>
      <c r="O7" s="18" t="s">
        <v>85</v>
      </c>
      <c r="P7" s="18" t="s">
        <v>96</v>
      </c>
      <c r="Q7" s="7" t="s">
        <v>84</v>
      </c>
    </row>
    <row r="8" spans="1:17" ht="12.75">
      <c r="A8" s="49">
        <v>3</v>
      </c>
      <c r="B8" s="33" t="s">
        <v>121</v>
      </c>
      <c r="C8" s="33" t="s">
        <v>122</v>
      </c>
      <c r="D8" s="33" t="s">
        <v>9</v>
      </c>
      <c r="E8" s="33" t="s">
        <v>123</v>
      </c>
      <c r="F8" s="33"/>
      <c r="G8" s="33" t="s">
        <v>10</v>
      </c>
      <c r="H8" s="34">
        <v>0.0004913194444444445</v>
      </c>
      <c r="I8" s="32"/>
      <c r="J8" s="21">
        <f>I8*param!$F$2</f>
        <v>0</v>
      </c>
      <c r="K8" s="21">
        <f>IF(OR(L8="NP",L8="Ab"),"99:99:99",H8+J8)</f>
        <v>0.0004913194444444445</v>
      </c>
      <c r="L8" s="35">
        <v>1</v>
      </c>
      <c r="M8" s="42">
        <f>IF(L8="","",IF(L8="NP",0,IF(L8="Ab",VLOOKUP(MAX($L$8:$L$10),param!A$2:B$91,2,FALSE)-25,VLOOKUP(L8,param!A$2:B$91,2,FALSE))))</f>
        <v>202</v>
      </c>
      <c r="N8" s="35">
        <v>2</v>
      </c>
      <c r="O8" s="19">
        <f>IF(N8="","",IF(N8="NP",0,IF(N8="Ab",VLOOKUP(MAX($N$8:$N$10),param!A$2:B$91,2,FALSE)-25,VLOOKUP(N8,param!A$2:B$91,2,FALSE))))</f>
        <v>191</v>
      </c>
      <c r="P8" s="19">
        <f>IF(OR(L8="",N8=""),"",M8+O8)</f>
        <v>393</v>
      </c>
      <c r="Q8" s="36" t="s">
        <v>520</v>
      </c>
    </row>
    <row r="9" spans="1:17" ht="12.75">
      <c r="A9" s="49">
        <v>4</v>
      </c>
      <c r="B9" s="33" t="s">
        <v>47</v>
      </c>
      <c r="C9" s="33" t="s">
        <v>124</v>
      </c>
      <c r="D9" s="33" t="s">
        <v>9</v>
      </c>
      <c r="E9" s="33" t="s">
        <v>125</v>
      </c>
      <c r="F9" s="33"/>
      <c r="G9" s="33" t="s">
        <v>50</v>
      </c>
      <c r="H9" s="34">
        <v>0.0005616898148148149</v>
      </c>
      <c r="I9" s="32"/>
      <c r="J9" s="21">
        <f>I9*param!$F$2</f>
        <v>0</v>
      </c>
      <c r="K9" s="21">
        <f>IF(OR(L9="NP",L9="Ab"),"99:99:99",H9+J9)</f>
        <v>0.0005616898148148149</v>
      </c>
      <c r="L9" s="35">
        <v>2</v>
      </c>
      <c r="M9" s="42">
        <f>IF(L9="","",IF(L9="NP",0,IF(L9="Ab",VLOOKUP(MAX($L$8:$L$10),param!A$2:B$91,2,FALSE)-25,VLOOKUP(L9,param!A$2:B$91,2,FALSE))))</f>
        <v>191</v>
      </c>
      <c r="N9" s="35">
        <v>1</v>
      </c>
      <c r="O9" s="19">
        <f>IF(N9="","",IF(N9="NP",0,IF(N9="Ab",VLOOKUP(MAX($N$8:$N$10),param!A$2:B$91,2,FALSE)-25,VLOOKUP(N9,param!A$2:B$91,2,FALSE))))</f>
        <v>202</v>
      </c>
      <c r="P9" s="19">
        <f>IF(OR(L9="",N9=""),"",M9+O9)</f>
        <v>393</v>
      </c>
      <c r="Q9" s="36" t="s">
        <v>521</v>
      </c>
    </row>
    <row r="10" spans="1:17" ht="12.75">
      <c r="A10" s="49">
        <v>2</v>
      </c>
      <c r="B10" s="33" t="s">
        <v>119</v>
      </c>
      <c r="C10" s="33" t="s">
        <v>505</v>
      </c>
      <c r="D10" s="33" t="s">
        <v>9</v>
      </c>
      <c r="E10" s="33" t="s">
        <v>120</v>
      </c>
      <c r="F10" s="33"/>
      <c r="G10" s="33" t="s">
        <v>10</v>
      </c>
      <c r="H10" s="34">
        <v>0</v>
      </c>
      <c r="I10" s="32"/>
      <c r="J10" s="21">
        <f>I10*param!$F$2</f>
        <v>0</v>
      </c>
      <c r="K10" s="21" t="str">
        <f>IF(OR(L10="NP",L10="Ab"),"99:99:99",H10+J10)</f>
        <v>99:99:99</v>
      </c>
      <c r="L10" s="35" t="s">
        <v>79</v>
      </c>
      <c r="M10" s="42">
        <f>IF(L10="","",IF(L10="NP",0,IF(L10="Ab",VLOOKUP(MAX($L$8:$L$10),param!A$2:B$91,2,FALSE)-25,VLOOKUP(L10,param!A$2:B$91,2,FALSE))))</f>
        <v>0</v>
      </c>
      <c r="N10" s="35" t="s">
        <v>79</v>
      </c>
      <c r="O10" s="19">
        <f>IF(N10="","",IF(N10="NP",0,IF(N10="Ab",VLOOKUP(MAX($N$8:$N$10),param!A$2:B$91,2,FALSE)-25,VLOOKUP(N10,param!A$2:B$91,2,FALSE))))</f>
        <v>0</v>
      </c>
      <c r="P10" s="19">
        <f>IF(OR(L10="",N10=""),"",M10+O10)</f>
        <v>0</v>
      </c>
      <c r="Q10" s="36"/>
    </row>
  </sheetData>
  <sheetProtection selectLockedCells="1" sort="0" autoFilter="0"/>
  <autoFilter ref="A7:Q7">
    <sortState ref="A8:Q10">
      <sortCondition sortBy="value" ref="K8:K10"/>
    </sortState>
  </autoFilter>
  <mergeCells count="2">
    <mergeCell ref="A2:Q2"/>
    <mergeCell ref="A3:Q3"/>
  </mergeCells>
  <printOptions/>
  <pageMargins left="0.3937007874015748" right="0.3937007874015748" top="0.1968503937007874" bottom="0.1968503937007874" header="0.5118110236220472" footer="0.5118110236220472"/>
  <pageSetup fitToHeight="2" fitToWidth="1" orientation="landscape" paperSize="9" scale="70" r:id="rId1"/>
</worksheet>
</file>

<file path=xl/worksheets/sheet10.xml><?xml version="1.0" encoding="utf-8"?>
<worksheet xmlns="http://schemas.openxmlformats.org/spreadsheetml/2006/main" xmlns:r="http://schemas.openxmlformats.org/officeDocument/2006/relationships">
  <sheetPr>
    <pageSetUpPr fitToPage="1"/>
  </sheetPr>
  <dimension ref="A1:Q15"/>
  <sheetViews>
    <sheetView zoomScalePageLayoutView="0" workbookViewId="0" topLeftCell="A1">
      <selection activeCell="A14" sqref="A14:IV14"/>
    </sheetView>
  </sheetViews>
  <sheetFormatPr defaultColWidth="11.421875" defaultRowHeight="12.75"/>
  <cols>
    <col min="1" max="1" width="6.421875" style="4" customWidth="1"/>
    <col min="2" max="2" width="27.28125" style="1" bestFit="1" customWidth="1"/>
    <col min="3" max="3" width="11.28125" style="1" bestFit="1" customWidth="1"/>
    <col min="4" max="4" width="5.7109375" style="9" bestFit="1" customWidth="1"/>
    <col min="5" max="5" width="11.00390625" style="1" bestFit="1" customWidth="1"/>
    <col min="6" max="6" width="13.00390625" style="1" bestFit="1" customWidth="1"/>
    <col min="7" max="7" width="32.28125" style="1" bestFit="1" customWidth="1"/>
    <col min="8" max="8" width="10.7109375" style="9" customWidth="1"/>
    <col min="9" max="9" width="8.7109375" style="9" customWidth="1"/>
    <col min="10" max="11" width="10.7109375" style="9" customWidth="1"/>
    <col min="12" max="12" width="9.7109375" style="9" customWidth="1"/>
    <col min="13" max="13" width="7.7109375" style="9" customWidth="1"/>
    <col min="14" max="14" width="9.7109375" style="9" customWidth="1"/>
    <col min="15" max="16" width="7.7109375" style="1" customWidth="1"/>
    <col min="17" max="17" width="11.421875" style="2" customWidth="1"/>
    <col min="18" max="16384" width="11.421875" style="1" customWidth="1"/>
  </cols>
  <sheetData>
    <row r="1" spans="1:17" ht="12.75">
      <c r="A1" s="41" t="str">
        <f>param!$L$2</f>
        <v>Annecy Cyclisme Compétition</v>
      </c>
      <c r="Q1" s="44">
        <f>param!$J$2</f>
        <v>41882</v>
      </c>
    </row>
    <row r="2" spans="1:17" ht="18">
      <c r="A2" s="60" t="str">
        <f>param!$N$2</f>
        <v>TDJC Prix de la ville d'Annecy</v>
      </c>
      <c r="B2" s="61"/>
      <c r="C2" s="61"/>
      <c r="D2" s="61"/>
      <c r="E2" s="61"/>
      <c r="F2" s="61"/>
      <c r="G2" s="61"/>
      <c r="H2" s="61"/>
      <c r="I2" s="61"/>
      <c r="J2" s="61"/>
      <c r="K2" s="61"/>
      <c r="L2" s="61"/>
      <c r="M2" s="61"/>
      <c r="N2" s="61"/>
      <c r="O2" s="61"/>
      <c r="P2" s="61"/>
      <c r="Q2" s="61"/>
    </row>
    <row r="3" spans="1:17" ht="15">
      <c r="A3" s="62" t="str">
        <f ca="1">MID(CELL("nomfichier",$A$1),FIND("]",CELL("nomfichier",$A$1))+1,50)</f>
        <v>Minimes (D)</v>
      </c>
      <c r="B3" s="62"/>
      <c r="C3" s="62"/>
      <c r="D3" s="62"/>
      <c r="E3" s="62"/>
      <c r="F3" s="62"/>
      <c r="G3" s="62"/>
      <c r="H3" s="62"/>
      <c r="I3" s="62"/>
      <c r="J3" s="62"/>
      <c r="K3" s="62"/>
      <c r="L3" s="62"/>
      <c r="M3" s="62"/>
      <c r="N3" s="62"/>
      <c r="O3" s="62"/>
      <c r="P3" s="62"/>
      <c r="Q3" s="62"/>
    </row>
    <row r="4" spans="2:14" s="2" customFormat="1" ht="12.75">
      <c r="B4" s="20" t="s">
        <v>88</v>
      </c>
      <c r="D4" s="3"/>
      <c r="H4" s="3"/>
      <c r="I4" s="3"/>
      <c r="J4" s="3"/>
      <c r="K4" s="3"/>
      <c r="L4" s="3"/>
      <c r="M4" s="3"/>
      <c r="N4" s="3"/>
    </row>
    <row r="5" spans="2:14" s="2" customFormat="1" ht="12.75">
      <c r="B5" s="20" t="s">
        <v>98</v>
      </c>
      <c r="D5" s="3"/>
      <c r="H5" s="3"/>
      <c r="I5" s="3"/>
      <c r="J5" s="3"/>
      <c r="K5" s="3"/>
      <c r="L5" s="3"/>
      <c r="M5" s="3"/>
      <c r="N5" s="3"/>
    </row>
    <row r="6" spans="1:16" s="2" customFormat="1" ht="12.75">
      <c r="A6" s="3" t="s">
        <v>90</v>
      </c>
      <c r="B6" s="20" t="s">
        <v>99</v>
      </c>
      <c r="D6" s="3"/>
      <c r="H6" s="3"/>
      <c r="I6" s="3"/>
      <c r="J6" s="3"/>
      <c r="K6" s="3" t="s">
        <v>89</v>
      </c>
      <c r="L6" s="3"/>
      <c r="M6" s="31" t="str">
        <f>IF(param!$H$2=1,"TRI3.2","")</f>
        <v>TRI3.2</v>
      </c>
      <c r="N6" s="3"/>
      <c r="O6" s="31">
        <f>IF(param!$H$2=2,"TRI3.2","")</f>
      </c>
      <c r="P6" s="3" t="s">
        <v>107</v>
      </c>
    </row>
    <row r="7" spans="1:17" s="8" customFormat="1" ht="50.25" customHeight="1">
      <c r="A7" s="5" t="s">
        <v>6</v>
      </c>
      <c r="B7" s="5" t="s">
        <v>0</v>
      </c>
      <c r="C7" s="5" t="s">
        <v>1</v>
      </c>
      <c r="D7" s="5" t="s">
        <v>2</v>
      </c>
      <c r="E7" s="5" t="s">
        <v>3</v>
      </c>
      <c r="F7" s="6" t="s">
        <v>5</v>
      </c>
      <c r="G7" s="5" t="s">
        <v>4</v>
      </c>
      <c r="H7" s="7" t="s">
        <v>91</v>
      </c>
      <c r="I7" s="7" t="s">
        <v>83</v>
      </c>
      <c r="J7" s="18" t="s">
        <v>92</v>
      </c>
      <c r="K7" s="18" t="s">
        <v>93</v>
      </c>
      <c r="L7" s="7" t="s">
        <v>94</v>
      </c>
      <c r="M7" s="18" t="s">
        <v>86</v>
      </c>
      <c r="N7" s="7" t="s">
        <v>95</v>
      </c>
      <c r="O7" s="18" t="s">
        <v>85</v>
      </c>
      <c r="P7" s="18" t="s">
        <v>96</v>
      </c>
      <c r="Q7" s="7" t="s">
        <v>84</v>
      </c>
    </row>
    <row r="8" spans="1:17" ht="12.75">
      <c r="A8" s="49">
        <v>165</v>
      </c>
      <c r="B8" s="33" t="s">
        <v>418</v>
      </c>
      <c r="C8" s="33" t="s">
        <v>419</v>
      </c>
      <c r="D8" s="33" t="s">
        <v>117</v>
      </c>
      <c r="E8" s="33" t="s">
        <v>420</v>
      </c>
      <c r="F8" s="33"/>
      <c r="G8" s="33" t="s">
        <v>217</v>
      </c>
      <c r="H8" s="34">
        <v>0.0003306018518518519</v>
      </c>
      <c r="I8" s="32"/>
      <c r="J8" s="21">
        <f>I8*param!$F$2</f>
        <v>0</v>
      </c>
      <c r="K8" s="21">
        <f aca="true" t="shared" si="0" ref="K8:K15">IF(OR(L8="NP",L8="Ab"),"99:99:99",H8+J8)</f>
        <v>0.0003306018518518519</v>
      </c>
      <c r="L8" s="35">
        <v>1</v>
      </c>
      <c r="M8" s="42">
        <f>IF(L8="","",IF(L8="NP",0,IF(L8="Ab",VLOOKUP(MAX($L$8:$L$15),param!A$2:B$91,2,FALSE)-25,VLOOKUP(L8,param!A$2:B$91,2,FALSE))))</f>
        <v>202</v>
      </c>
      <c r="N8" s="35">
        <v>3</v>
      </c>
      <c r="O8" s="19">
        <f>IF(N8="","",IF(N8="NP",0,IF(N8="Ab",VLOOKUP(MAX($N$8:$N$15),param!A$2:B$91,2,FALSE)-25,VLOOKUP(N8,param!A$2:B$91,2,FALSE))))</f>
        <v>181</v>
      </c>
      <c r="P8" s="19">
        <f aca="true" t="shared" si="1" ref="P8:P15">IF(OR(L8="",N8=""),"",M8+O8)</f>
        <v>383</v>
      </c>
      <c r="Q8" s="36" t="s">
        <v>520</v>
      </c>
    </row>
    <row r="9" spans="1:17" ht="12.75">
      <c r="A9" s="49">
        <v>163</v>
      </c>
      <c r="B9" s="33" t="s">
        <v>412</v>
      </c>
      <c r="C9" s="33" t="s">
        <v>413</v>
      </c>
      <c r="D9" s="33" t="s">
        <v>117</v>
      </c>
      <c r="E9" s="33" t="s">
        <v>414</v>
      </c>
      <c r="F9" s="33"/>
      <c r="G9" s="33" t="s">
        <v>8</v>
      </c>
      <c r="H9" s="34">
        <v>0.0003507060185185185</v>
      </c>
      <c r="I9" s="32"/>
      <c r="J9" s="21">
        <f>I9*param!$F$2</f>
        <v>0</v>
      </c>
      <c r="K9" s="21">
        <f t="shared" si="0"/>
        <v>0.0003507060185185185</v>
      </c>
      <c r="L9" s="35">
        <v>2</v>
      </c>
      <c r="M9" s="42">
        <f>IF(L9="","",IF(L9="NP",0,IF(L9="Ab",VLOOKUP(MAX($L$8:$L$15),param!A$2:B$91,2,FALSE)-25,VLOOKUP(L9,param!A$2:B$91,2,FALSE))))</f>
        <v>191</v>
      </c>
      <c r="N9" s="35">
        <v>2</v>
      </c>
      <c r="O9" s="19">
        <f>IF(N9="","",IF(N9="NP",0,IF(N9="Ab",VLOOKUP(MAX($N$8:$N$15),param!A$2:B$91,2,FALSE)-25,VLOOKUP(N9,param!A$2:B$91,2,FALSE))))</f>
        <v>191</v>
      </c>
      <c r="P9" s="19">
        <f t="shared" si="1"/>
        <v>382</v>
      </c>
      <c r="Q9" s="36" t="s">
        <v>521</v>
      </c>
    </row>
    <row r="10" spans="1:17" ht="12.75">
      <c r="A10" s="49">
        <v>166</v>
      </c>
      <c r="B10" s="33" t="s">
        <v>421</v>
      </c>
      <c r="C10" s="33" t="s">
        <v>422</v>
      </c>
      <c r="D10" s="33" t="s">
        <v>117</v>
      </c>
      <c r="E10" s="33" t="s">
        <v>423</v>
      </c>
      <c r="F10" s="33"/>
      <c r="G10" s="33" t="s">
        <v>217</v>
      </c>
      <c r="H10" s="34">
        <v>0.0003685532407407407</v>
      </c>
      <c r="I10" s="32"/>
      <c r="J10" s="21">
        <f>I10*param!$F$2</f>
        <v>0</v>
      </c>
      <c r="K10" s="21">
        <f t="shared" si="0"/>
        <v>0.0003685532407407407</v>
      </c>
      <c r="L10" s="35">
        <v>6</v>
      </c>
      <c r="M10" s="42">
        <f>IF(L10="","",IF(L10="NP",0,IF(L10="Ab",VLOOKUP(MAX($L$8:$L$15),param!A$2:B$91,2,FALSE)-25,VLOOKUP(L10,param!A$2:B$91,2,FALSE))))</f>
        <v>152</v>
      </c>
      <c r="N10" s="35">
        <v>1</v>
      </c>
      <c r="O10" s="19">
        <f>IF(N10="","",IF(N10="NP",0,IF(N10="Ab",VLOOKUP(MAX($N$8:$N$15),param!A$2:B$91,2,FALSE)-25,VLOOKUP(N10,param!A$2:B$91,2,FALSE))))</f>
        <v>202</v>
      </c>
      <c r="P10" s="19">
        <f t="shared" si="1"/>
        <v>354</v>
      </c>
      <c r="Q10" s="36" t="s">
        <v>522</v>
      </c>
    </row>
    <row r="11" spans="1:17" ht="12.75">
      <c r="A11" s="49">
        <v>164</v>
      </c>
      <c r="B11" s="37" t="s">
        <v>415</v>
      </c>
      <c r="C11" s="33" t="s">
        <v>416</v>
      </c>
      <c r="D11" s="33" t="s">
        <v>117</v>
      </c>
      <c r="E11" s="33" t="s">
        <v>417</v>
      </c>
      <c r="F11" s="33"/>
      <c r="G11" s="33" t="s">
        <v>217</v>
      </c>
      <c r="H11" s="34">
        <v>0.0003590625</v>
      </c>
      <c r="I11" s="32"/>
      <c r="J11" s="21">
        <f>I11*param!$F$2</f>
        <v>0</v>
      </c>
      <c r="K11" s="21">
        <f t="shared" si="0"/>
        <v>0.0003590625</v>
      </c>
      <c r="L11" s="35">
        <v>4</v>
      </c>
      <c r="M11" s="42">
        <f>IF(L11="","",IF(L11="NP",0,IF(L11="Ab",VLOOKUP(MAX($L$8:$L$15),param!A$2:B$91,2,FALSE)-25,VLOOKUP(L11,param!A$2:B$91,2,FALSE))))</f>
        <v>171</v>
      </c>
      <c r="N11" s="35">
        <v>4</v>
      </c>
      <c r="O11" s="19">
        <f>IF(N11="","",IF(N11="NP",0,IF(N11="Ab",VLOOKUP(MAX($N$8:$N$15),param!A$2:B$91,2,FALSE)-25,VLOOKUP(N11,param!A$2:B$91,2,FALSE))))</f>
        <v>171</v>
      </c>
      <c r="P11" s="19">
        <f t="shared" si="1"/>
        <v>342</v>
      </c>
      <c r="Q11" s="36" t="s">
        <v>523</v>
      </c>
    </row>
    <row r="12" spans="1:17" ht="12.75">
      <c r="A12" s="49">
        <v>168</v>
      </c>
      <c r="B12" s="33" t="s">
        <v>427</v>
      </c>
      <c r="C12" s="33" t="s">
        <v>428</v>
      </c>
      <c r="D12" s="33" t="s">
        <v>117</v>
      </c>
      <c r="E12" s="33" t="s">
        <v>429</v>
      </c>
      <c r="F12" s="33"/>
      <c r="G12" s="33" t="s">
        <v>12</v>
      </c>
      <c r="H12" s="34">
        <v>0.0003552199074074074</v>
      </c>
      <c r="I12" s="32"/>
      <c r="J12" s="21">
        <f>I12*param!$F$2</f>
        <v>0</v>
      </c>
      <c r="K12" s="21">
        <f t="shared" si="0"/>
        <v>0.0003552199074074074</v>
      </c>
      <c r="L12" s="35">
        <v>3</v>
      </c>
      <c r="M12" s="42">
        <f>IF(L12="","",IF(L12="NP",0,IF(L12="Ab",VLOOKUP(MAX($L$8:$L$15),param!A$2:B$91,2,FALSE)-25,VLOOKUP(L12,param!A$2:B$91,2,FALSE))))</f>
        <v>181</v>
      </c>
      <c r="N12" s="35">
        <v>6</v>
      </c>
      <c r="O12" s="19">
        <f>IF(N12="","",IF(N12="NP",0,IF(N12="Ab",VLOOKUP(MAX($N$8:$N$15),param!A$2:B$91,2,FALSE)-25,VLOOKUP(N12,param!A$2:B$91,2,FALSE))))</f>
        <v>152</v>
      </c>
      <c r="P12" s="19">
        <f t="shared" si="1"/>
        <v>333</v>
      </c>
      <c r="Q12" s="36" t="s">
        <v>524</v>
      </c>
    </row>
    <row r="13" spans="1:17" ht="12.75">
      <c r="A13" s="49">
        <v>162</v>
      </c>
      <c r="B13" s="33" t="s">
        <v>75</v>
      </c>
      <c r="C13" s="33" t="s">
        <v>410</v>
      </c>
      <c r="D13" s="33" t="s">
        <v>117</v>
      </c>
      <c r="E13" s="33" t="s">
        <v>411</v>
      </c>
      <c r="F13" s="33"/>
      <c r="G13" s="33" t="s">
        <v>30</v>
      </c>
      <c r="H13" s="34">
        <v>0.00036690972222222225</v>
      </c>
      <c r="I13" s="32"/>
      <c r="J13" s="21">
        <f>I13*param!$F$2</f>
        <v>0</v>
      </c>
      <c r="K13" s="21">
        <f t="shared" si="0"/>
        <v>0.00036690972222222225</v>
      </c>
      <c r="L13" s="35">
        <v>5</v>
      </c>
      <c r="M13" s="42">
        <f>IF(L13="","",IF(L13="NP",0,IF(L13="Ab",VLOOKUP(MAX($L$8:$L$15),param!A$2:B$91,2,FALSE)-25,VLOOKUP(L13,param!A$2:B$91,2,FALSE))))</f>
        <v>161</v>
      </c>
      <c r="N13" s="35">
        <v>5</v>
      </c>
      <c r="O13" s="19">
        <f>IF(N13="","",IF(N13="NP",0,IF(N13="Ab",VLOOKUP(MAX($N$8:$N$15),param!A$2:B$91,2,FALSE)-25,VLOOKUP(N13,param!A$2:B$91,2,FALSE))))</f>
        <v>161</v>
      </c>
      <c r="P13" s="19">
        <f t="shared" si="1"/>
        <v>322</v>
      </c>
      <c r="Q13" s="36" t="s">
        <v>525</v>
      </c>
    </row>
    <row r="14" spans="1:17" ht="12.75">
      <c r="A14" s="49">
        <v>167</v>
      </c>
      <c r="B14" s="33" t="s">
        <v>424</v>
      </c>
      <c r="C14" s="33" t="s">
        <v>425</v>
      </c>
      <c r="D14" s="33" t="s">
        <v>117</v>
      </c>
      <c r="E14" s="33" t="s">
        <v>426</v>
      </c>
      <c r="F14" s="33"/>
      <c r="G14" s="33" t="s">
        <v>11</v>
      </c>
      <c r="H14" s="34">
        <v>0.0003778819444444444</v>
      </c>
      <c r="I14" s="32"/>
      <c r="J14" s="21">
        <f>I14*param!$F$2</f>
        <v>0</v>
      </c>
      <c r="K14" s="21">
        <f t="shared" si="0"/>
        <v>0.0003778819444444444</v>
      </c>
      <c r="L14" s="35">
        <v>7</v>
      </c>
      <c r="M14" s="42">
        <f>IF(L14="","",IF(L14="NP",0,IF(L14="Ab",VLOOKUP(MAX($L$8:$L$15),param!A$2:B$91,2,FALSE)-25,VLOOKUP(L14,param!A$2:B$91,2,FALSE))))</f>
        <v>144</v>
      </c>
      <c r="N14" s="35">
        <v>7</v>
      </c>
      <c r="O14" s="19">
        <f>IF(N14="","",IF(N14="NP",0,IF(N14="Ab",VLOOKUP(MAX($N$8:$N$15),param!A$2:B$91,2,FALSE)-25,VLOOKUP(N14,param!A$2:B$91,2,FALSE))))</f>
        <v>144</v>
      </c>
      <c r="P14" s="19">
        <f t="shared" si="1"/>
        <v>288</v>
      </c>
      <c r="Q14" s="36" t="s">
        <v>526</v>
      </c>
    </row>
    <row r="15" spans="1:17" ht="12.75">
      <c r="A15" s="49">
        <v>161</v>
      </c>
      <c r="B15" s="33" t="s">
        <v>223</v>
      </c>
      <c r="C15" s="33" t="s">
        <v>408</v>
      </c>
      <c r="D15" s="33" t="s">
        <v>117</v>
      </c>
      <c r="E15" s="33" t="s">
        <v>409</v>
      </c>
      <c r="F15" s="33"/>
      <c r="G15" s="33" t="s">
        <v>279</v>
      </c>
      <c r="H15" s="34">
        <v>0.00038793981481481476</v>
      </c>
      <c r="I15" s="32"/>
      <c r="J15" s="21">
        <f>I15*param!$F$2</f>
        <v>0</v>
      </c>
      <c r="K15" s="21">
        <f t="shared" si="0"/>
        <v>0.00038793981481481476</v>
      </c>
      <c r="L15" s="35">
        <v>8</v>
      </c>
      <c r="M15" s="42">
        <f>IF(L15="","",IF(L15="NP",0,IF(L15="Ab",VLOOKUP(MAX($L$8:$L$15),param!A$2:B$91,2,FALSE)-25,VLOOKUP(L15,param!A$2:B$91,2,FALSE))))</f>
        <v>136</v>
      </c>
      <c r="N15" s="35">
        <v>8</v>
      </c>
      <c r="O15" s="19">
        <f>IF(N15="","",IF(N15="NP",0,IF(N15="Ab",VLOOKUP(MAX($N$8:$N$15),param!A$2:B$91,2,FALSE)-25,VLOOKUP(N15,param!A$2:B$91,2,FALSE))))</f>
        <v>136</v>
      </c>
      <c r="P15" s="19">
        <f t="shared" si="1"/>
        <v>272</v>
      </c>
      <c r="Q15" s="36" t="s">
        <v>527</v>
      </c>
    </row>
  </sheetData>
  <sheetProtection selectLockedCells="1" sort="0" autoFilter="0"/>
  <autoFilter ref="A7:Q7">
    <sortState ref="A8:Q15">
      <sortCondition sortBy="value" ref="N8:N15"/>
    </sortState>
  </autoFilter>
  <mergeCells count="2">
    <mergeCell ref="A2:Q2"/>
    <mergeCell ref="A3:Q3"/>
  </mergeCells>
  <printOptions/>
  <pageMargins left="0.3937007874015748" right="0.3937007874015748" top="0.1968503937007874" bottom="0.1968503937007874" header="0.5118110236220472" footer="0.5118110236220472"/>
  <pageSetup fitToHeight="2" fitToWidth="1" orientation="landscape" paperSize="9" scale="70" r:id="rId1"/>
</worksheet>
</file>

<file path=xl/worksheets/sheet11.xml><?xml version="1.0" encoding="utf-8"?>
<worksheet xmlns="http://schemas.openxmlformats.org/spreadsheetml/2006/main" xmlns:r="http://schemas.openxmlformats.org/officeDocument/2006/relationships">
  <dimension ref="A6:N21"/>
  <sheetViews>
    <sheetView tabSelected="1" zoomScalePageLayoutView="0" workbookViewId="0" topLeftCell="A1">
      <selection activeCell="D31" sqref="D31"/>
    </sheetView>
  </sheetViews>
  <sheetFormatPr defaultColWidth="11.421875" defaultRowHeight="12.75"/>
  <cols>
    <col min="1" max="1" width="9.421875" style="0" customWidth="1"/>
    <col min="2" max="2" width="27.57421875" style="0" customWidth="1"/>
  </cols>
  <sheetData>
    <row r="6" spans="1:14" ht="12.75">
      <c r="A6" s="54"/>
      <c r="B6" s="55"/>
      <c r="C6" s="55"/>
      <c r="D6" s="55"/>
      <c r="E6" s="54" t="s">
        <v>583</v>
      </c>
      <c r="F6" s="55"/>
      <c r="G6" s="55"/>
      <c r="H6" s="55"/>
      <c r="I6" s="55"/>
      <c r="J6" s="55"/>
      <c r="K6" s="55"/>
      <c r="L6" s="55"/>
      <c r="M6" s="55"/>
      <c r="N6" s="55"/>
    </row>
    <row r="7" spans="1:14" ht="12.75">
      <c r="A7" s="55"/>
      <c r="B7" s="55"/>
      <c r="C7" s="55"/>
      <c r="D7" s="55"/>
      <c r="E7" s="55"/>
      <c r="F7" s="55"/>
      <c r="G7" s="55"/>
      <c r="H7" s="55"/>
      <c r="I7" s="55"/>
      <c r="J7" s="55"/>
      <c r="K7" s="55"/>
      <c r="L7" s="55"/>
      <c r="M7" s="55"/>
      <c r="N7" s="55"/>
    </row>
    <row r="8" spans="1:14" ht="12.75">
      <c r="A8" s="55"/>
      <c r="B8" s="54" t="s">
        <v>556</v>
      </c>
      <c r="C8" s="55"/>
      <c r="D8" s="55"/>
      <c r="E8" s="55"/>
      <c r="F8" s="55"/>
      <c r="G8" s="55"/>
      <c r="H8" s="55"/>
      <c r="I8" s="55"/>
      <c r="J8" s="55"/>
      <c r="K8" s="55"/>
      <c r="L8" s="55"/>
      <c r="M8" s="55"/>
      <c r="N8" s="55"/>
    </row>
    <row r="9" spans="1:14" ht="12.75">
      <c r="A9" s="56" t="s">
        <v>557</v>
      </c>
      <c r="B9" s="56" t="s">
        <v>558</v>
      </c>
      <c r="C9" s="56" t="s">
        <v>559</v>
      </c>
      <c r="D9" s="56" t="s">
        <v>560</v>
      </c>
      <c r="E9" s="56" t="s">
        <v>561</v>
      </c>
      <c r="F9" s="56" t="s">
        <v>562</v>
      </c>
      <c r="G9" s="56" t="s">
        <v>563</v>
      </c>
      <c r="H9" s="56" t="s">
        <v>564</v>
      </c>
      <c r="I9" s="56" t="s">
        <v>565</v>
      </c>
      <c r="J9" s="56" t="s">
        <v>566</v>
      </c>
      <c r="K9" s="56" t="s">
        <v>567</v>
      </c>
      <c r="L9" s="56" t="s">
        <v>581</v>
      </c>
      <c r="M9" s="56" t="s">
        <v>580</v>
      </c>
      <c r="N9" s="56" t="s">
        <v>568</v>
      </c>
    </row>
    <row r="10" spans="1:14" ht="12.75">
      <c r="A10" s="57">
        <v>1</v>
      </c>
      <c r="B10" s="58" t="s">
        <v>569</v>
      </c>
      <c r="C10" s="58">
        <v>9</v>
      </c>
      <c r="D10" s="58">
        <v>12</v>
      </c>
      <c r="E10" s="58">
        <v>3</v>
      </c>
      <c r="F10" s="58">
        <v>2</v>
      </c>
      <c r="G10" s="59">
        <v>6</v>
      </c>
      <c r="H10" s="58">
        <v>4</v>
      </c>
      <c r="I10" s="58">
        <v>3</v>
      </c>
      <c r="J10" s="58">
        <v>11</v>
      </c>
      <c r="K10" s="58">
        <v>16</v>
      </c>
      <c r="L10" s="58">
        <v>2</v>
      </c>
      <c r="M10" s="58">
        <v>2</v>
      </c>
      <c r="N10" s="57">
        <f aca="true" t="shared" si="0" ref="N10:N21">SUM(C10:M10)</f>
        <v>70</v>
      </c>
    </row>
    <row r="11" spans="1:14" ht="12.75">
      <c r="A11" s="57">
        <v>2</v>
      </c>
      <c r="B11" s="58" t="s">
        <v>570</v>
      </c>
      <c r="C11" s="58">
        <v>4</v>
      </c>
      <c r="D11" s="58">
        <v>5</v>
      </c>
      <c r="E11" s="58">
        <v>6</v>
      </c>
      <c r="F11" s="58">
        <v>24</v>
      </c>
      <c r="G11" s="58">
        <v>26</v>
      </c>
      <c r="H11" s="58">
        <v>8</v>
      </c>
      <c r="I11" s="58">
        <v>2</v>
      </c>
      <c r="J11" s="58">
        <v>5</v>
      </c>
      <c r="K11" s="58">
        <v>3</v>
      </c>
      <c r="L11" s="58">
        <v>30</v>
      </c>
      <c r="M11" s="58">
        <v>6</v>
      </c>
      <c r="N11" s="57">
        <f t="shared" si="0"/>
        <v>119</v>
      </c>
    </row>
    <row r="12" spans="1:14" ht="12.75">
      <c r="A12" s="57">
        <v>3</v>
      </c>
      <c r="B12" s="58" t="s">
        <v>502</v>
      </c>
      <c r="C12" s="58">
        <v>17</v>
      </c>
      <c r="D12" s="58">
        <v>17</v>
      </c>
      <c r="E12" s="58">
        <v>6</v>
      </c>
      <c r="F12" s="58">
        <v>6</v>
      </c>
      <c r="G12" s="58">
        <v>17</v>
      </c>
      <c r="H12" s="58">
        <v>14</v>
      </c>
      <c r="I12" s="58">
        <v>7</v>
      </c>
      <c r="J12" s="58">
        <v>8</v>
      </c>
      <c r="K12" s="58">
        <v>16</v>
      </c>
      <c r="L12" s="58">
        <v>13</v>
      </c>
      <c r="M12" s="58">
        <v>8</v>
      </c>
      <c r="N12" s="57">
        <f t="shared" si="0"/>
        <v>129</v>
      </c>
    </row>
    <row r="13" spans="1:14" ht="12.75">
      <c r="A13" s="57">
        <v>4</v>
      </c>
      <c r="B13" s="58" t="s">
        <v>571</v>
      </c>
      <c r="C13" s="58">
        <v>1</v>
      </c>
      <c r="D13" s="58">
        <v>3</v>
      </c>
      <c r="E13" s="58">
        <v>6</v>
      </c>
      <c r="F13" s="58">
        <v>32</v>
      </c>
      <c r="G13" s="58">
        <v>32</v>
      </c>
      <c r="H13" s="58">
        <v>3</v>
      </c>
      <c r="I13" s="58">
        <v>4</v>
      </c>
      <c r="J13" s="58">
        <v>23</v>
      </c>
      <c r="K13" s="58">
        <v>16</v>
      </c>
      <c r="L13" s="58">
        <v>9</v>
      </c>
      <c r="M13" s="58">
        <v>9</v>
      </c>
      <c r="N13" s="57">
        <f t="shared" si="0"/>
        <v>138</v>
      </c>
    </row>
    <row r="14" spans="1:14" ht="12.75">
      <c r="A14" s="57">
        <v>5</v>
      </c>
      <c r="B14" s="58" t="s">
        <v>573</v>
      </c>
      <c r="C14" s="58">
        <v>6</v>
      </c>
      <c r="D14" s="58">
        <v>11</v>
      </c>
      <c r="E14" s="58">
        <v>6</v>
      </c>
      <c r="F14" s="58">
        <v>4</v>
      </c>
      <c r="G14" s="59">
        <v>14</v>
      </c>
      <c r="H14" s="58">
        <v>6</v>
      </c>
      <c r="I14" s="58">
        <v>29</v>
      </c>
      <c r="J14" s="58">
        <v>36</v>
      </c>
      <c r="K14" s="58">
        <v>8</v>
      </c>
      <c r="L14" s="58">
        <v>15</v>
      </c>
      <c r="M14" s="58">
        <v>9</v>
      </c>
      <c r="N14" s="57">
        <f t="shared" si="0"/>
        <v>144</v>
      </c>
    </row>
    <row r="15" spans="1:14" ht="12.75">
      <c r="A15" s="57">
        <v>6</v>
      </c>
      <c r="B15" s="58" t="s">
        <v>572</v>
      </c>
      <c r="C15" s="58">
        <v>17</v>
      </c>
      <c r="D15" s="58">
        <v>17</v>
      </c>
      <c r="E15" s="58">
        <v>6</v>
      </c>
      <c r="F15" s="58">
        <v>13</v>
      </c>
      <c r="G15" s="59">
        <v>19</v>
      </c>
      <c r="H15" s="58">
        <v>1</v>
      </c>
      <c r="I15" s="58">
        <v>36</v>
      </c>
      <c r="J15" s="58">
        <v>36</v>
      </c>
      <c r="K15" s="58">
        <v>5</v>
      </c>
      <c r="L15" s="58">
        <v>1</v>
      </c>
      <c r="M15" s="58">
        <v>1</v>
      </c>
      <c r="N15" s="57">
        <f t="shared" si="0"/>
        <v>152</v>
      </c>
    </row>
    <row r="16" spans="1:14" ht="12.75">
      <c r="A16" s="57">
        <v>7</v>
      </c>
      <c r="B16" s="58" t="s">
        <v>576</v>
      </c>
      <c r="C16" s="58">
        <v>13</v>
      </c>
      <c r="D16" s="58">
        <v>17</v>
      </c>
      <c r="E16" s="58">
        <v>6</v>
      </c>
      <c r="F16" s="58">
        <v>29</v>
      </c>
      <c r="G16" s="58">
        <v>32</v>
      </c>
      <c r="H16" s="58">
        <v>14</v>
      </c>
      <c r="I16" s="58">
        <v>1</v>
      </c>
      <c r="J16" s="58">
        <v>15</v>
      </c>
      <c r="K16" s="58">
        <v>14</v>
      </c>
      <c r="L16" s="58">
        <v>16</v>
      </c>
      <c r="M16" s="58">
        <v>9</v>
      </c>
      <c r="N16" s="57">
        <f t="shared" si="0"/>
        <v>166</v>
      </c>
    </row>
    <row r="17" spans="1:14" ht="12.75">
      <c r="A17" s="57">
        <v>8</v>
      </c>
      <c r="B17" s="58" t="s">
        <v>574</v>
      </c>
      <c r="C17" s="58">
        <v>8</v>
      </c>
      <c r="D17" s="58">
        <v>10</v>
      </c>
      <c r="E17" s="58">
        <v>6</v>
      </c>
      <c r="F17" s="58">
        <v>31</v>
      </c>
      <c r="G17" s="58">
        <v>32</v>
      </c>
      <c r="H17" s="58">
        <v>10</v>
      </c>
      <c r="I17" s="58">
        <v>13</v>
      </c>
      <c r="J17" s="58">
        <v>19</v>
      </c>
      <c r="K17" s="58">
        <v>16</v>
      </c>
      <c r="L17" s="58">
        <v>30</v>
      </c>
      <c r="M17" s="58">
        <v>5</v>
      </c>
      <c r="N17" s="57">
        <f t="shared" si="0"/>
        <v>180</v>
      </c>
    </row>
    <row r="18" spans="1:14" ht="12.75">
      <c r="A18" s="57">
        <v>9</v>
      </c>
      <c r="B18" s="58" t="s">
        <v>575</v>
      </c>
      <c r="C18" s="58">
        <v>17</v>
      </c>
      <c r="D18" s="58">
        <v>17</v>
      </c>
      <c r="E18" s="58">
        <v>6</v>
      </c>
      <c r="F18" s="58">
        <v>16</v>
      </c>
      <c r="G18" s="58">
        <v>32</v>
      </c>
      <c r="H18" s="58">
        <v>14</v>
      </c>
      <c r="I18" s="58">
        <v>9</v>
      </c>
      <c r="J18" s="58">
        <v>31</v>
      </c>
      <c r="K18" s="58">
        <v>16</v>
      </c>
      <c r="L18" s="58">
        <v>18</v>
      </c>
      <c r="M18" s="58">
        <v>9</v>
      </c>
      <c r="N18" s="57">
        <f t="shared" si="0"/>
        <v>185</v>
      </c>
    </row>
    <row r="19" spans="1:14" ht="12.75">
      <c r="A19" s="57">
        <v>10</v>
      </c>
      <c r="B19" s="58" t="s">
        <v>578</v>
      </c>
      <c r="C19" s="58">
        <v>17</v>
      </c>
      <c r="D19" s="58">
        <v>17</v>
      </c>
      <c r="E19" s="58">
        <v>6</v>
      </c>
      <c r="F19" s="58">
        <v>1</v>
      </c>
      <c r="G19" s="58">
        <v>32</v>
      </c>
      <c r="H19" s="58">
        <v>14</v>
      </c>
      <c r="I19" s="58">
        <v>23</v>
      </c>
      <c r="J19" s="58">
        <v>36</v>
      </c>
      <c r="K19" s="58">
        <v>1</v>
      </c>
      <c r="L19" s="58">
        <v>30</v>
      </c>
      <c r="M19" s="58">
        <v>9</v>
      </c>
      <c r="N19" s="57">
        <f t="shared" si="0"/>
        <v>186</v>
      </c>
    </row>
    <row r="20" spans="1:14" ht="12.75">
      <c r="A20" s="57">
        <v>11</v>
      </c>
      <c r="B20" s="58" t="s">
        <v>579</v>
      </c>
      <c r="C20" s="58">
        <v>17</v>
      </c>
      <c r="D20" s="58">
        <v>17</v>
      </c>
      <c r="E20" s="58">
        <v>2</v>
      </c>
      <c r="F20" s="58">
        <v>20</v>
      </c>
      <c r="G20" s="58">
        <v>28</v>
      </c>
      <c r="H20" s="58">
        <v>14</v>
      </c>
      <c r="I20" s="58" t="s">
        <v>582</v>
      </c>
      <c r="J20" s="58">
        <v>36</v>
      </c>
      <c r="K20" s="58">
        <v>16</v>
      </c>
      <c r="L20" s="58">
        <v>4</v>
      </c>
      <c r="M20" s="58">
        <v>9</v>
      </c>
      <c r="N20" s="57">
        <f t="shared" si="0"/>
        <v>163</v>
      </c>
    </row>
    <row r="21" spans="1:14" ht="12.75">
      <c r="A21" s="57">
        <v>12</v>
      </c>
      <c r="B21" s="58" t="s">
        <v>577</v>
      </c>
      <c r="C21" s="58">
        <v>15</v>
      </c>
      <c r="D21" s="58">
        <v>17</v>
      </c>
      <c r="E21" s="58">
        <v>1</v>
      </c>
      <c r="F21" s="58">
        <v>32</v>
      </c>
      <c r="G21" s="58">
        <v>32</v>
      </c>
      <c r="H21" s="58">
        <v>2</v>
      </c>
      <c r="I21" s="58">
        <v>36</v>
      </c>
      <c r="J21" s="58">
        <v>36</v>
      </c>
      <c r="K21" s="58">
        <v>4</v>
      </c>
      <c r="L21" s="58">
        <v>30</v>
      </c>
      <c r="M21" s="58">
        <v>7</v>
      </c>
      <c r="N21" s="57">
        <f t="shared" si="0"/>
        <v>212</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N91"/>
  <sheetViews>
    <sheetView zoomScalePageLayoutView="0" workbookViewId="0" topLeftCell="A1">
      <selection activeCell="K2" sqref="K2"/>
    </sheetView>
  </sheetViews>
  <sheetFormatPr defaultColWidth="11.421875" defaultRowHeight="12.75"/>
  <cols>
    <col min="1" max="1" width="8.57421875" style="11" customWidth="1"/>
    <col min="2" max="2" width="5.140625" style="11" bestFit="1" customWidth="1"/>
    <col min="3" max="3" width="5.8515625" style="0" customWidth="1"/>
    <col min="4" max="4" width="11.421875" style="11" customWidth="1"/>
    <col min="5" max="5" width="5.00390625" style="0" customWidth="1"/>
    <col min="7" max="7" width="5.28125" style="0" customWidth="1"/>
    <col min="8" max="8" width="10.421875" style="0" customWidth="1"/>
    <col min="9" max="9" width="5.00390625" style="0" customWidth="1"/>
    <col min="11" max="11" width="4.140625" style="0" customWidth="1"/>
    <col min="12" max="12" width="26.421875" style="0" bestFit="1" customWidth="1"/>
    <col min="13" max="13" width="4.421875" style="0" customWidth="1"/>
    <col min="14" max="14" width="25.8515625" style="0" bestFit="1" customWidth="1"/>
  </cols>
  <sheetData>
    <row r="1" spans="1:14" ht="38.25">
      <c r="A1" s="11" t="s">
        <v>80</v>
      </c>
      <c r="D1" s="11" t="s">
        <v>81</v>
      </c>
      <c r="F1" s="39" t="s">
        <v>82</v>
      </c>
      <c r="H1" s="39" t="s">
        <v>101</v>
      </c>
      <c r="J1" s="11" t="s">
        <v>100</v>
      </c>
      <c r="L1" s="11" t="s">
        <v>4</v>
      </c>
      <c r="N1" s="11" t="s">
        <v>102</v>
      </c>
    </row>
    <row r="2" spans="1:14" ht="15.75">
      <c r="A2" s="24">
        <v>1</v>
      </c>
      <c r="B2" s="25">
        <v>202</v>
      </c>
      <c r="C2" s="12"/>
      <c r="D2" s="27">
        <v>30</v>
      </c>
      <c r="F2" s="10">
        <v>5.7870370370370366E-05</v>
      </c>
      <c r="H2" s="22">
        <v>1</v>
      </c>
      <c r="J2" s="43">
        <v>41882</v>
      </c>
      <c r="L2" s="40" t="s">
        <v>7</v>
      </c>
      <c r="N2" s="40" t="s">
        <v>87</v>
      </c>
    </row>
    <row r="3" spans="1:4" ht="15.75">
      <c r="A3" s="24">
        <v>2</v>
      </c>
      <c r="B3" s="25">
        <v>191</v>
      </c>
      <c r="C3" s="12"/>
      <c r="D3" s="28">
        <v>28</v>
      </c>
    </row>
    <row r="4" spans="1:4" ht="15.75">
      <c r="A4" s="24">
        <v>3</v>
      </c>
      <c r="B4" s="25">
        <v>181</v>
      </c>
      <c r="C4" s="12"/>
      <c r="D4" s="28">
        <v>26</v>
      </c>
    </row>
    <row r="5" spans="1:4" ht="15.75">
      <c r="A5" s="24">
        <v>4</v>
      </c>
      <c r="B5" s="23">
        <v>171</v>
      </c>
      <c r="C5" s="13"/>
      <c r="D5" s="28">
        <v>24</v>
      </c>
    </row>
    <row r="6" spans="1:4" ht="15.75">
      <c r="A6" s="24">
        <v>5</v>
      </c>
      <c r="B6" s="23">
        <v>161</v>
      </c>
      <c r="C6" s="13"/>
      <c r="D6" s="28">
        <v>22</v>
      </c>
    </row>
    <row r="7" spans="1:4" ht="15.75">
      <c r="A7" s="24">
        <v>6</v>
      </c>
      <c r="B7" s="23">
        <v>152</v>
      </c>
      <c r="C7" s="13"/>
      <c r="D7" s="28">
        <v>20</v>
      </c>
    </row>
    <row r="8" spans="1:4" ht="15.75">
      <c r="A8" s="24">
        <v>7</v>
      </c>
      <c r="B8" s="23">
        <v>144</v>
      </c>
      <c r="C8" s="13"/>
      <c r="D8" s="28">
        <v>18</v>
      </c>
    </row>
    <row r="9" spans="1:4" ht="15.75">
      <c r="A9" s="24">
        <v>8</v>
      </c>
      <c r="B9" s="23">
        <v>136</v>
      </c>
      <c r="C9" s="13"/>
      <c r="D9" s="28">
        <v>16</v>
      </c>
    </row>
    <row r="10" spans="1:4" ht="15.75">
      <c r="A10" s="24">
        <v>9</v>
      </c>
      <c r="B10" s="23">
        <v>128</v>
      </c>
      <c r="C10" s="13"/>
      <c r="D10" s="28">
        <v>14</v>
      </c>
    </row>
    <row r="11" spans="1:4" ht="15.75">
      <c r="A11" s="24">
        <v>10</v>
      </c>
      <c r="B11" s="23">
        <v>120</v>
      </c>
      <c r="C11" s="13"/>
      <c r="D11" s="28">
        <v>12</v>
      </c>
    </row>
    <row r="12" spans="1:4" ht="15.75">
      <c r="A12" s="24">
        <v>11</v>
      </c>
      <c r="B12" s="23">
        <v>115</v>
      </c>
      <c r="C12" s="13"/>
      <c r="D12" s="28">
        <v>10</v>
      </c>
    </row>
    <row r="13" spans="1:4" ht="15.75">
      <c r="A13" s="24">
        <v>12</v>
      </c>
      <c r="B13" s="23">
        <v>110</v>
      </c>
      <c r="C13" s="13"/>
      <c r="D13" s="29">
        <v>8</v>
      </c>
    </row>
    <row r="14" spans="1:4" ht="15.75">
      <c r="A14" s="24">
        <v>13</v>
      </c>
      <c r="B14" s="25">
        <v>105</v>
      </c>
      <c r="C14" s="12"/>
      <c r="D14" s="30">
        <v>6</v>
      </c>
    </row>
    <row r="15" spans="1:3" ht="15.75">
      <c r="A15" s="24">
        <v>14</v>
      </c>
      <c r="B15" s="25">
        <v>100</v>
      </c>
      <c r="C15" s="12"/>
    </row>
    <row r="16" spans="1:3" ht="15.75">
      <c r="A16" s="24">
        <v>15</v>
      </c>
      <c r="B16" s="24">
        <v>95</v>
      </c>
      <c r="C16" s="14"/>
    </row>
    <row r="17" spans="1:3" ht="15.75">
      <c r="A17" s="24">
        <v>16</v>
      </c>
      <c r="B17" s="25">
        <v>92</v>
      </c>
      <c r="C17" s="12"/>
    </row>
    <row r="18" spans="1:3" ht="15.75">
      <c r="A18" s="24">
        <v>17</v>
      </c>
      <c r="B18" s="25">
        <v>89</v>
      </c>
      <c r="C18" s="12"/>
    </row>
    <row r="19" spans="1:3" ht="15.75">
      <c r="A19" s="24">
        <v>18</v>
      </c>
      <c r="B19" s="25">
        <v>86</v>
      </c>
      <c r="C19" s="12"/>
    </row>
    <row r="20" spans="1:3" ht="15.75">
      <c r="A20" s="24">
        <v>19</v>
      </c>
      <c r="B20" s="26">
        <v>83</v>
      </c>
      <c r="C20" s="15"/>
    </row>
    <row r="21" spans="1:3" ht="15.75">
      <c r="A21" s="24">
        <v>20</v>
      </c>
      <c r="B21" s="17">
        <v>80</v>
      </c>
      <c r="C21" s="16"/>
    </row>
    <row r="22" spans="1:3" ht="15.75">
      <c r="A22" s="24">
        <v>21</v>
      </c>
      <c r="B22" s="17">
        <v>78</v>
      </c>
      <c r="C22" s="16"/>
    </row>
    <row r="23" spans="1:3" ht="15.75">
      <c r="A23" s="24">
        <v>22</v>
      </c>
      <c r="B23" s="26">
        <v>76</v>
      </c>
      <c r="C23" s="15"/>
    </row>
    <row r="24" spans="1:3" ht="15.75">
      <c r="A24" s="24">
        <v>23</v>
      </c>
      <c r="B24" s="26">
        <v>74</v>
      </c>
      <c r="C24" s="15"/>
    </row>
    <row r="25" spans="1:3" ht="15.75">
      <c r="A25" s="24">
        <v>24</v>
      </c>
      <c r="B25" s="26">
        <v>72</v>
      </c>
      <c r="C25" s="15"/>
    </row>
    <row r="26" spans="1:3" ht="15.75">
      <c r="A26" s="24">
        <v>25</v>
      </c>
      <c r="B26" s="26">
        <v>70</v>
      </c>
      <c r="C26" s="15"/>
    </row>
    <row r="27" spans="1:3" ht="15.75">
      <c r="A27" s="24">
        <v>26</v>
      </c>
      <c r="B27" s="26">
        <v>68</v>
      </c>
      <c r="C27" s="15"/>
    </row>
    <row r="28" spans="1:3" ht="15.75">
      <c r="A28" s="24">
        <v>27</v>
      </c>
      <c r="B28" s="26">
        <v>66</v>
      </c>
      <c r="C28" s="15"/>
    </row>
    <row r="29" spans="1:3" ht="15.75">
      <c r="A29" s="24">
        <v>28</v>
      </c>
      <c r="B29" s="26">
        <v>64</v>
      </c>
      <c r="C29" s="15"/>
    </row>
    <row r="30" spans="1:3" ht="15.75">
      <c r="A30" s="24">
        <v>29</v>
      </c>
      <c r="B30" s="26">
        <v>62</v>
      </c>
      <c r="C30" s="15"/>
    </row>
    <row r="31" spans="1:3" ht="15.75">
      <c r="A31" s="24">
        <v>30</v>
      </c>
      <c r="B31" s="26">
        <v>60</v>
      </c>
      <c r="C31" s="15"/>
    </row>
    <row r="32" spans="1:3" ht="15.75">
      <c r="A32" s="24">
        <v>31</v>
      </c>
      <c r="B32" s="26">
        <v>59</v>
      </c>
      <c r="C32" s="15"/>
    </row>
    <row r="33" spans="1:3" ht="15.75">
      <c r="A33" s="24">
        <v>32</v>
      </c>
      <c r="B33" s="26">
        <v>58</v>
      </c>
      <c r="C33" s="15"/>
    </row>
    <row r="34" spans="1:3" ht="15.75">
      <c r="A34" s="24">
        <v>33</v>
      </c>
      <c r="B34" s="26">
        <v>57</v>
      </c>
      <c r="C34" s="15"/>
    </row>
    <row r="35" spans="1:3" ht="15.75">
      <c r="A35" s="24">
        <v>34</v>
      </c>
      <c r="B35" s="26">
        <v>56</v>
      </c>
      <c r="C35" s="15"/>
    </row>
    <row r="36" spans="1:3" ht="15.75">
      <c r="A36" s="24">
        <v>35</v>
      </c>
      <c r="B36" s="26">
        <v>55</v>
      </c>
      <c r="C36" s="15"/>
    </row>
    <row r="37" spans="1:3" ht="15.75">
      <c r="A37" s="24">
        <v>36</v>
      </c>
      <c r="B37" s="26">
        <v>54</v>
      </c>
      <c r="C37" s="15"/>
    </row>
    <row r="38" spans="1:3" ht="15.75">
      <c r="A38" s="24">
        <v>37</v>
      </c>
      <c r="B38" s="26">
        <v>53</v>
      </c>
      <c r="C38" s="15"/>
    </row>
    <row r="39" spans="1:3" ht="15.75">
      <c r="A39" s="24">
        <v>38</v>
      </c>
      <c r="B39" s="26">
        <v>52</v>
      </c>
      <c r="C39" s="15"/>
    </row>
    <row r="40" spans="1:3" ht="15.75">
      <c r="A40" s="24">
        <v>39</v>
      </c>
      <c r="B40" s="26">
        <v>51</v>
      </c>
      <c r="C40" s="15"/>
    </row>
    <row r="41" spans="1:3" ht="15.75">
      <c r="A41" s="24">
        <v>40</v>
      </c>
      <c r="B41" s="26">
        <v>50</v>
      </c>
      <c r="C41" s="15"/>
    </row>
    <row r="42" spans="1:3" ht="15.75">
      <c r="A42" s="24">
        <v>41</v>
      </c>
      <c r="B42" s="26">
        <v>49</v>
      </c>
      <c r="C42" s="15"/>
    </row>
    <row r="43" spans="1:3" ht="15.75">
      <c r="A43" s="24">
        <v>42</v>
      </c>
      <c r="B43" s="26">
        <v>48</v>
      </c>
      <c r="C43" s="15"/>
    </row>
    <row r="44" spans="1:3" ht="15.75">
      <c r="A44" s="24">
        <v>43</v>
      </c>
      <c r="B44" s="26">
        <v>47</v>
      </c>
      <c r="C44" s="15"/>
    </row>
    <row r="45" spans="1:3" ht="15.75">
      <c r="A45" s="24">
        <v>44</v>
      </c>
      <c r="B45" s="26">
        <v>46</v>
      </c>
      <c r="C45" s="15"/>
    </row>
    <row r="46" spans="1:3" ht="15.75">
      <c r="A46" s="24">
        <v>45</v>
      </c>
      <c r="B46" s="26">
        <v>45</v>
      </c>
      <c r="C46" s="15"/>
    </row>
    <row r="47" spans="1:3" ht="15.75">
      <c r="A47" s="24">
        <v>46</v>
      </c>
      <c r="B47" s="26">
        <v>44</v>
      </c>
      <c r="C47" s="15"/>
    </row>
    <row r="48" spans="1:3" ht="15.75">
      <c r="A48" s="24">
        <v>47</v>
      </c>
      <c r="B48" s="26">
        <v>43</v>
      </c>
      <c r="C48" s="15"/>
    </row>
    <row r="49" spans="1:3" ht="15.75">
      <c r="A49" s="24">
        <v>48</v>
      </c>
      <c r="B49" s="26">
        <v>42</v>
      </c>
      <c r="C49" s="15"/>
    </row>
    <row r="50" spans="1:3" ht="15.75">
      <c r="A50" s="24">
        <v>49</v>
      </c>
      <c r="B50" s="26">
        <v>41</v>
      </c>
      <c r="C50" s="15"/>
    </row>
    <row r="51" spans="1:3" ht="15.75">
      <c r="A51" s="24">
        <v>50</v>
      </c>
      <c r="B51" s="26">
        <v>40</v>
      </c>
      <c r="C51" s="15"/>
    </row>
    <row r="52" spans="1:3" ht="15.75">
      <c r="A52" s="24">
        <v>51</v>
      </c>
      <c r="B52" s="26">
        <v>39</v>
      </c>
      <c r="C52" s="15"/>
    </row>
    <row r="53" spans="1:3" ht="15.75">
      <c r="A53" s="24">
        <v>52</v>
      </c>
      <c r="B53" s="26">
        <v>38</v>
      </c>
      <c r="C53" s="15"/>
    </row>
    <row r="54" spans="1:3" ht="15.75">
      <c r="A54" s="24">
        <v>53</v>
      </c>
      <c r="B54" s="26">
        <v>37</v>
      </c>
      <c r="C54" s="15"/>
    </row>
    <row r="55" spans="1:3" ht="15.75">
      <c r="A55" s="24">
        <v>54</v>
      </c>
      <c r="B55" s="26">
        <v>36</v>
      </c>
      <c r="C55" s="15"/>
    </row>
    <row r="56" spans="1:3" ht="15.75">
      <c r="A56" s="24">
        <v>55</v>
      </c>
      <c r="B56" s="26">
        <v>35</v>
      </c>
      <c r="C56" s="15"/>
    </row>
    <row r="57" spans="1:3" ht="15.75">
      <c r="A57" s="24">
        <v>56</v>
      </c>
      <c r="B57" s="26">
        <v>34</v>
      </c>
      <c r="C57" s="15"/>
    </row>
    <row r="58" spans="1:3" ht="15.75">
      <c r="A58" s="24">
        <v>57</v>
      </c>
      <c r="B58" s="26">
        <v>33</v>
      </c>
      <c r="C58" s="15"/>
    </row>
    <row r="59" spans="1:3" ht="15.75">
      <c r="A59" s="24">
        <v>58</v>
      </c>
      <c r="B59" s="26">
        <v>32</v>
      </c>
      <c r="C59" s="15"/>
    </row>
    <row r="60" spans="1:3" ht="15.75">
      <c r="A60" s="24">
        <v>59</v>
      </c>
      <c r="B60" s="26">
        <v>31</v>
      </c>
      <c r="C60" s="15"/>
    </row>
    <row r="61" spans="1:3" ht="15.75">
      <c r="A61" s="24">
        <v>60</v>
      </c>
      <c r="B61" s="26">
        <v>30</v>
      </c>
      <c r="C61" s="15"/>
    </row>
    <row r="62" spans="1:3" ht="15.75">
      <c r="A62" s="24">
        <v>61</v>
      </c>
      <c r="B62" s="26">
        <v>29</v>
      </c>
      <c r="C62" s="15"/>
    </row>
    <row r="63" spans="1:3" ht="15.75">
      <c r="A63" s="24">
        <v>62</v>
      </c>
      <c r="B63" s="26">
        <v>28</v>
      </c>
      <c r="C63" s="15"/>
    </row>
    <row r="64" spans="1:3" ht="15.75">
      <c r="A64" s="24">
        <v>63</v>
      </c>
      <c r="B64" s="26">
        <v>27</v>
      </c>
      <c r="C64" s="15"/>
    </row>
    <row r="65" spans="1:3" ht="15.75">
      <c r="A65" s="24">
        <v>64</v>
      </c>
      <c r="B65" s="26">
        <v>26</v>
      </c>
      <c r="C65" s="15"/>
    </row>
    <row r="66" spans="1:3" ht="15.75">
      <c r="A66" s="24">
        <v>65</v>
      </c>
      <c r="B66" s="26">
        <v>25</v>
      </c>
      <c r="C66" s="15"/>
    </row>
    <row r="67" spans="1:3" ht="15.75">
      <c r="A67" s="24">
        <v>66</v>
      </c>
      <c r="B67" s="26">
        <v>24</v>
      </c>
      <c r="C67" s="15"/>
    </row>
    <row r="68" spans="1:3" ht="15.75">
      <c r="A68" s="24">
        <v>67</v>
      </c>
      <c r="B68" s="26">
        <v>23</v>
      </c>
      <c r="C68" s="15"/>
    </row>
    <row r="69" spans="1:3" ht="15.75">
      <c r="A69" s="24">
        <v>68</v>
      </c>
      <c r="B69" s="26">
        <v>22</v>
      </c>
      <c r="C69" s="15"/>
    </row>
    <row r="70" spans="1:3" ht="15.75">
      <c r="A70" s="24">
        <v>69</v>
      </c>
      <c r="B70" s="26">
        <v>21</v>
      </c>
      <c r="C70" s="15"/>
    </row>
    <row r="71" spans="1:3" ht="15.75">
      <c r="A71" s="24">
        <v>70</v>
      </c>
      <c r="B71" s="26">
        <v>20</v>
      </c>
      <c r="C71" s="15"/>
    </row>
    <row r="72" spans="1:3" ht="15.75">
      <c r="A72" s="24">
        <v>71</v>
      </c>
      <c r="B72" s="26">
        <v>19</v>
      </c>
      <c r="C72" s="15"/>
    </row>
    <row r="73" spans="1:3" ht="15.75">
      <c r="A73" s="24">
        <v>72</v>
      </c>
      <c r="B73" s="26">
        <v>18</v>
      </c>
      <c r="C73" s="15"/>
    </row>
    <row r="74" spans="1:3" ht="15.75">
      <c r="A74" s="24">
        <v>73</v>
      </c>
      <c r="B74" s="26">
        <v>17</v>
      </c>
      <c r="C74" s="15"/>
    </row>
    <row r="75" spans="1:3" ht="15.75">
      <c r="A75" s="24">
        <v>74</v>
      </c>
      <c r="B75" s="26">
        <v>16</v>
      </c>
      <c r="C75" s="15"/>
    </row>
    <row r="76" spans="1:3" ht="15.75">
      <c r="A76" s="24">
        <v>75</v>
      </c>
      <c r="B76" s="26">
        <v>15</v>
      </c>
      <c r="C76" s="15"/>
    </row>
    <row r="77" spans="1:3" ht="15.75">
      <c r="A77" s="24">
        <v>76</v>
      </c>
      <c r="B77" s="26">
        <v>14</v>
      </c>
      <c r="C77" s="15"/>
    </row>
    <row r="78" spans="1:3" ht="15.75">
      <c r="A78" s="24">
        <v>77</v>
      </c>
      <c r="B78" s="26">
        <v>13</v>
      </c>
      <c r="C78" s="15"/>
    </row>
    <row r="79" spans="1:3" ht="15.75">
      <c r="A79" s="24">
        <v>78</v>
      </c>
      <c r="B79" s="26">
        <v>12</v>
      </c>
      <c r="C79" s="15"/>
    </row>
    <row r="80" spans="1:3" ht="15.75">
      <c r="A80" s="24">
        <v>79</v>
      </c>
      <c r="B80" s="26">
        <v>11</v>
      </c>
      <c r="C80" s="15"/>
    </row>
    <row r="81" spans="1:3" ht="15.75">
      <c r="A81" s="24">
        <v>80</v>
      </c>
      <c r="B81" s="26">
        <v>10</v>
      </c>
      <c r="C81" s="15"/>
    </row>
    <row r="82" spans="1:3" ht="15.75">
      <c r="A82" s="24">
        <v>81</v>
      </c>
      <c r="B82" s="26">
        <v>9</v>
      </c>
      <c r="C82" s="15"/>
    </row>
    <row r="83" spans="1:3" ht="15.75">
      <c r="A83" s="24">
        <v>82</v>
      </c>
      <c r="B83" s="26">
        <v>8</v>
      </c>
      <c r="C83" s="15"/>
    </row>
    <row r="84" spans="1:3" ht="15.75">
      <c r="A84" s="24">
        <v>83</v>
      </c>
      <c r="B84" s="26">
        <v>7</v>
      </c>
      <c r="C84" s="15"/>
    </row>
    <row r="85" spans="1:3" ht="15.75">
      <c r="A85" s="24">
        <v>84</v>
      </c>
      <c r="B85" s="26">
        <v>6</v>
      </c>
      <c r="C85" s="15"/>
    </row>
    <row r="86" spans="1:3" ht="15.75">
      <c r="A86" s="24">
        <v>85</v>
      </c>
      <c r="B86" s="26">
        <v>5</v>
      </c>
      <c r="C86" s="15"/>
    </row>
    <row r="87" spans="1:3" ht="15.75">
      <c r="A87" s="24">
        <v>86</v>
      </c>
      <c r="B87" s="26">
        <v>4</v>
      </c>
      <c r="C87" s="15"/>
    </row>
    <row r="88" spans="1:3" ht="15.75">
      <c r="A88" s="24">
        <v>87</v>
      </c>
      <c r="B88" s="26">
        <v>3</v>
      </c>
      <c r="C88" s="15"/>
    </row>
    <row r="89" spans="1:3" ht="15.75">
      <c r="A89" s="24">
        <v>88</v>
      </c>
      <c r="B89" s="26">
        <v>2</v>
      </c>
      <c r="C89" s="15"/>
    </row>
    <row r="90" spans="1:3" ht="15.75">
      <c r="A90" s="24">
        <v>89</v>
      </c>
      <c r="B90" s="26">
        <v>1</v>
      </c>
      <c r="C90" s="15"/>
    </row>
    <row r="91" spans="1:3" ht="15.75">
      <c r="A91" s="24">
        <v>90</v>
      </c>
      <c r="B91" s="26">
        <v>0</v>
      </c>
      <c r="C91" s="15"/>
    </row>
  </sheetData>
  <sheetProtection/>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B11"/>
  <sheetViews>
    <sheetView zoomScalePageLayoutView="0" workbookViewId="0" topLeftCell="A1">
      <selection activeCell="D5" sqref="D5"/>
    </sheetView>
  </sheetViews>
  <sheetFormatPr defaultColWidth="11.421875" defaultRowHeight="12.75"/>
  <cols>
    <col min="1" max="1" width="4.00390625" style="48" customWidth="1"/>
    <col min="2" max="2" width="93.140625" style="0" customWidth="1"/>
  </cols>
  <sheetData>
    <row r="1" spans="1:2" ht="12.75">
      <c r="A1" s="48">
        <v>1</v>
      </c>
      <c r="B1" s="45" t="s">
        <v>103</v>
      </c>
    </row>
    <row r="2" spans="1:2" ht="12.75">
      <c r="A2" s="48">
        <v>2</v>
      </c>
      <c r="B2" s="46" t="s">
        <v>104</v>
      </c>
    </row>
    <row r="3" spans="1:2" ht="12.75">
      <c r="A3" s="48">
        <v>3</v>
      </c>
      <c r="B3" s="46" t="s">
        <v>105</v>
      </c>
    </row>
    <row r="4" spans="1:2" ht="12.75">
      <c r="A4" s="48">
        <v>4</v>
      </c>
      <c r="B4" s="46" t="s">
        <v>106</v>
      </c>
    </row>
    <row r="5" spans="1:2" ht="25.5">
      <c r="A5" s="48">
        <v>5</v>
      </c>
      <c r="B5" s="47" t="s">
        <v>109</v>
      </c>
    </row>
    <row r="6" spans="1:2" ht="12.75">
      <c r="A6" s="48">
        <v>6</v>
      </c>
      <c r="B6" s="47" t="s">
        <v>108</v>
      </c>
    </row>
    <row r="7" spans="1:2" ht="27.75" customHeight="1">
      <c r="A7" s="48">
        <v>7</v>
      </c>
      <c r="B7" s="47" t="s">
        <v>110</v>
      </c>
    </row>
    <row r="8" spans="1:2" ht="12.75">
      <c r="A8" s="48">
        <v>8</v>
      </c>
      <c r="B8" s="47" t="s">
        <v>111</v>
      </c>
    </row>
    <row r="9" spans="1:2" ht="12.75">
      <c r="A9" s="48">
        <v>9</v>
      </c>
      <c r="B9" s="46" t="s">
        <v>112</v>
      </c>
    </row>
    <row r="10" spans="1:2" ht="25.5">
      <c r="A10" s="48">
        <v>10</v>
      </c>
      <c r="B10" s="47" t="s">
        <v>113</v>
      </c>
    </row>
    <row r="11" spans="1:2" ht="12.75">
      <c r="A11" s="48">
        <v>11</v>
      </c>
      <c r="B11" s="46" t="s">
        <v>114</v>
      </c>
    </row>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Q23"/>
  <sheetViews>
    <sheetView zoomScalePageLayoutView="0" workbookViewId="0" topLeftCell="A1">
      <selection activeCell="P8" sqref="P8"/>
    </sheetView>
  </sheetViews>
  <sheetFormatPr defaultColWidth="11.421875" defaultRowHeight="12.75"/>
  <cols>
    <col min="1" max="1" width="6.421875" style="4" customWidth="1"/>
    <col min="2" max="2" width="27.28125" style="1" bestFit="1" customWidth="1"/>
    <col min="3" max="3" width="11.28125" style="1" bestFit="1" customWidth="1"/>
    <col min="4" max="4" width="5.7109375" style="9" bestFit="1" customWidth="1"/>
    <col min="5" max="5" width="11.00390625" style="1" bestFit="1" customWidth="1"/>
    <col min="6" max="6" width="13.00390625" style="1" bestFit="1" customWidth="1"/>
    <col min="7" max="7" width="32.28125" style="1" bestFit="1" customWidth="1"/>
    <col min="8" max="8" width="10.7109375" style="9" customWidth="1"/>
    <col min="9" max="9" width="8.7109375" style="9" customWidth="1"/>
    <col min="10" max="11" width="10.7109375" style="9" customWidth="1"/>
    <col min="12" max="12" width="9.7109375" style="9" customWidth="1"/>
    <col min="13" max="13" width="7.7109375" style="9" customWidth="1"/>
    <col min="14" max="14" width="9.7109375" style="9" customWidth="1"/>
    <col min="15" max="16" width="7.7109375" style="1" customWidth="1"/>
    <col min="17" max="17" width="11.421875" style="2" customWidth="1"/>
    <col min="18" max="16384" width="11.421875" style="1" customWidth="1"/>
  </cols>
  <sheetData>
    <row r="1" spans="1:17" ht="12.75">
      <c r="A1" s="41" t="str">
        <f>param!$L$2</f>
        <v>Annecy Cyclisme Compétition</v>
      </c>
      <c r="Q1" s="44">
        <f>param!$J$2</f>
        <v>41882</v>
      </c>
    </row>
    <row r="2" spans="1:17" ht="18">
      <c r="A2" s="60" t="str">
        <f>param!$N$2</f>
        <v>TDJC Prix de la ville d'Annecy</v>
      </c>
      <c r="B2" s="61"/>
      <c r="C2" s="61"/>
      <c r="D2" s="61"/>
      <c r="E2" s="61"/>
      <c r="F2" s="61"/>
      <c r="G2" s="61"/>
      <c r="H2" s="61"/>
      <c r="I2" s="61"/>
      <c r="J2" s="61"/>
      <c r="K2" s="61"/>
      <c r="L2" s="61"/>
      <c r="M2" s="61"/>
      <c r="N2" s="61"/>
      <c r="O2" s="61"/>
      <c r="P2" s="61"/>
      <c r="Q2" s="61"/>
    </row>
    <row r="3" spans="1:17" ht="15">
      <c r="A3" s="62" t="str">
        <f ca="1">MID(CELL("nomfichier",$A$1),FIND("]",CELL("nomfichier",$A$1))+1,50)</f>
        <v>exemple</v>
      </c>
      <c r="B3" s="62"/>
      <c r="C3" s="62"/>
      <c r="D3" s="62"/>
      <c r="E3" s="62"/>
      <c r="F3" s="62"/>
      <c r="G3" s="62"/>
      <c r="H3" s="62"/>
      <c r="I3" s="62"/>
      <c r="J3" s="62"/>
      <c r="K3" s="62"/>
      <c r="L3" s="62"/>
      <c r="M3" s="62"/>
      <c r="N3" s="62"/>
      <c r="O3" s="62"/>
      <c r="P3" s="62"/>
      <c r="Q3" s="62"/>
    </row>
    <row r="4" spans="2:14" s="2" customFormat="1" ht="12.75">
      <c r="B4" s="20" t="s">
        <v>88</v>
      </c>
      <c r="D4" s="3"/>
      <c r="H4" s="3"/>
      <c r="I4" s="3"/>
      <c r="J4" s="3"/>
      <c r="K4" s="3"/>
      <c r="L4" s="3"/>
      <c r="M4" s="3"/>
      <c r="N4" s="3"/>
    </row>
    <row r="5" spans="2:14" s="2" customFormat="1" ht="12.75">
      <c r="B5" s="20" t="s">
        <v>98</v>
      </c>
      <c r="D5" s="3"/>
      <c r="H5" s="3"/>
      <c r="I5" s="3"/>
      <c r="J5" s="3"/>
      <c r="K5" s="3"/>
      <c r="L5" s="3"/>
      <c r="M5" s="3"/>
      <c r="N5" s="3"/>
    </row>
    <row r="6" spans="1:16" s="2" customFormat="1" ht="12.75">
      <c r="A6" s="3" t="s">
        <v>90</v>
      </c>
      <c r="B6" s="20" t="s">
        <v>99</v>
      </c>
      <c r="D6" s="3"/>
      <c r="H6" s="3"/>
      <c r="I6" s="3"/>
      <c r="J6" s="3"/>
      <c r="K6" s="3" t="s">
        <v>89</v>
      </c>
      <c r="L6" s="3"/>
      <c r="M6" s="31" t="str">
        <f>IF(param!$H$2=1,"TRI3.2","")</f>
        <v>TRI3.2</v>
      </c>
      <c r="N6" s="3"/>
      <c r="O6" s="31">
        <f>IF(param!$H$2=2,"TRI3.2","")</f>
      </c>
      <c r="P6" s="3" t="s">
        <v>107</v>
      </c>
    </row>
    <row r="7" spans="1:17" s="8" customFormat="1" ht="50.25" customHeight="1">
      <c r="A7" s="5" t="s">
        <v>6</v>
      </c>
      <c r="B7" s="5" t="s">
        <v>0</v>
      </c>
      <c r="C7" s="5" t="s">
        <v>1</v>
      </c>
      <c r="D7" s="5" t="s">
        <v>2</v>
      </c>
      <c r="E7" s="5" t="s">
        <v>3</v>
      </c>
      <c r="F7" s="6" t="s">
        <v>5</v>
      </c>
      <c r="G7" s="5" t="s">
        <v>4</v>
      </c>
      <c r="H7" s="7" t="s">
        <v>91</v>
      </c>
      <c r="I7" s="7" t="s">
        <v>83</v>
      </c>
      <c r="J7" s="18" t="s">
        <v>92</v>
      </c>
      <c r="K7" s="18" t="s">
        <v>93</v>
      </c>
      <c r="L7" s="7" t="s">
        <v>94</v>
      </c>
      <c r="M7" s="18" t="s">
        <v>86</v>
      </c>
      <c r="N7" s="7" t="s">
        <v>95</v>
      </c>
      <c r="O7" s="18" t="s">
        <v>85</v>
      </c>
      <c r="P7" s="18" t="s">
        <v>96</v>
      </c>
      <c r="Q7" s="7" t="s">
        <v>84</v>
      </c>
    </row>
    <row r="8" spans="1:17" ht="12.75">
      <c r="A8" s="38">
        <v>7</v>
      </c>
      <c r="B8" s="33" t="s">
        <v>40</v>
      </c>
      <c r="C8" s="33" t="s">
        <v>41</v>
      </c>
      <c r="D8" s="33" t="s">
        <v>9</v>
      </c>
      <c r="E8" s="33" t="s">
        <v>42</v>
      </c>
      <c r="F8" s="33" t="s">
        <v>43</v>
      </c>
      <c r="G8" s="33" t="s">
        <v>8</v>
      </c>
      <c r="H8" s="34">
        <v>0.0003847222222222223</v>
      </c>
      <c r="I8" s="32"/>
      <c r="J8" s="21">
        <f>I8*param!$F$2</f>
        <v>0</v>
      </c>
      <c r="K8" s="21">
        <f aca="true" t="shared" si="0" ref="K8:K23">IF(OR(L8="NP",L8="Ab"),"99:99:99",H8+J8)</f>
        <v>0.0003847222222222223</v>
      </c>
      <c r="L8" s="35">
        <v>1</v>
      </c>
      <c r="M8" s="42">
        <f>IF(L8="","",IF(L8="NP",0,IF(L8="Ab",VLOOKUP(MAX($L$8:$L$23),param!A$2:B$91,2,FALSE)-25,VLOOKUP(L8,param!A$2:B$91,2,FALSE))))</f>
        <v>202</v>
      </c>
      <c r="N8" s="35">
        <v>2</v>
      </c>
      <c r="O8" s="19">
        <f>IF(N8="","",IF(N8="NP",0,IF(N8="Ab",VLOOKUP(MAX($N$8:$N$23),param!A$2:B$91,2,FALSE)-25,VLOOKUP(N8,param!A$2:B$91,2,FALSE))))</f>
        <v>191</v>
      </c>
      <c r="P8" s="19">
        <f>IF(OR(L8="",N8=""),"",M8+O8)</f>
        <v>393</v>
      </c>
      <c r="Q8" s="36"/>
    </row>
    <row r="9" spans="1:17" ht="12.75">
      <c r="A9" s="38">
        <v>9</v>
      </c>
      <c r="B9" s="33" t="s">
        <v>18</v>
      </c>
      <c r="C9" s="33" t="s">
        <v>19</v>
      </c>
      <c r="D9" s="33" t="s">
        <v>9</v>
      </c>
      <c r="E9" s="33" t="s">
        <v>20</v>
      </c>
      <c r="F9" s="33" t="s">
        <v>22</v>
      </c>
      <c r="G9" s="33" t="s">
        <v>21</v>
      </c>
      <c r="H9" s="34">
        <v>0.0003988425925925926</v>
      </c>
      <c r="I9" s="32"/>
      <c r="J9" s="21">
        <f>I9*param!$F$2</f>
        <v>0</v>
      </c>
      <c r="K9" s="21">
        <f t="shared" si="0"/>
        <v>0.0003988425925925926</v>
      </c>
      <c r="L9" s="35">
        <v>2</v>
      </c>
      <c r="M9" s="42">
        <f>IF(L9="","",IF(L9="NP",0,IF(L9="Ab",VLOOKUP(MAX($L$8:$L$23),param!A$2:B$91,2,FALSE)-25,VLOOKUP(L9,param!A$2:B$91,2,FALSE))))</f>
        <v>191</v>
      </c>
      <c r="N9" s="35">
        <v>1</v>
      </c>
      <c r="O9" s="19">
        <f>IF(N9="","",IF(N9="NP",0,IF(N9="Ab",VLOOKUP(MAX($N$8:$N$23),param!A$2:B$91,2,FALSE)-25,VLOOKUP(N9,param!A$2:B$91,2,FALSE))))</f>
        <v>202</v>
      </c>
      <c r="P9" s="19">
        <f aca="true" t="shared" si="1" ref="P9:P23">IF(OR(L9="",N9=""),"",M9+O9)</f>
        <v>393</v>
      </c>
      <c r="Q9" s="36"/>
    </row>
    <row r="10" spans="1:17" ht="12.75">
      <c r="A10" s="38">
        <v>4</v>
      </c>
      <c r="B10" s="33" t="s">
        <v>63</v>
      </c>
      <c r="C10" s="33" t="s">
        <v>64</v>
      </c>
      <c r="D10" s="33" t="s">
        <v>9</v>
      </c>
      <c r="E10" s="33" t="s">
        <v>65</v>
      </c>
      <c r="F10" s="33" t="s">
        <v>66</v>
      </c>
      <c r="G10" s="33" t="s">
        <v>10</v>
      </c>
      <c r="H10" s="34">
        <v>0.00043032407407407407</v>
      </c>
      <c r="I10" s="32"/>
      <c r="J10" s="21">
        <f>I10*param!$F$2</f>
        <v>0</v>
      </c>
      <c r="K10" s="21">
        <f t="shared" si="0"/>
        <v>0.00043032407407407407</v>
      </c>
      <c r="L10" s="35">
        <v>4</v>
      </c>
      <c r="M10" s="42">
        <f>IF(L10="","",IF(L10="NP",0,IF(L10="Ab",VLOOKUP(MAX($L$8:$L$23),param!A$2:B$91,2,FALSE)-25,VLOOKUP(L10,param!A$2:B$91,2,FALSE))))</f>
        <v>171</v>
      </c>
      <c r="N10" s="32">
        <v>3</v>
      </c>
      <c r="O10" s="19">
        <f>IF(N10="","",IF(N10="NP",0,IF(N10="Ab",VLOOKUP(MAX($N$8:$N$23),param!A$2:B$91,2,FALSE)-25,VLOOKUP(N10,param!A$2:B$91,2,FALSE))))</f>
        <v>181</v>
      </c>
      <c r="P10" s="19">
        <f t="shared" si="1"/>
        <v>352</v>
      </c>
      <c r="Q10" s="36"/>
    </row>
    <row r="11" spans="1:17" ht="12.75">
      <c r="A11" s="38">
        <v>5</v>
      </c>
      <c r="B11" s="37" t="s">
        <v>13</v>
      </c>
      <c r="C11" s="33" t="s">
        <v>14</v>
      </c>
      <c r="D11" s="33" t="s">
        <v>9</v>
      </c>
      <c r="E11" s="33" t="s">
        <v>15</v>
      </c>
      <c r="F11" s="33" t="s">
        <v>17</v>
      </c>
      <c r="G11" s="33" t="s">
        <v>16</v>
      </c>
      <c r="H11" s="34">
        <v>0.000421875</v>
      </c>
      <c r="I11" s="32"/>
      <c r="J11" s="21">
        <f>I11*param!$F$2</f>
        <v>0</v>
      </c>
      <c r="K11" s="21">
        <f t="shared" si="0"/>
        <v>0.000421875</v>
      </c>
      <c r="L11" s="35">
        <v>3</v>
      </c>
      <c r="M11" s="42">
        <f>IF(L11="","",IF(L11="NP",0,IF(L11="Ab",VLOOKUP(MAX($L$8:$L$23),param!A$2:B$91,2,FALSE)-25,VLOOKUP(L11,param!A$2:B$91,2,FALSE))))</f>
        <v>181</v>
      </c>
      <c r="N11" s="35">
        <v>5</v>
      </c>
      <c r="O11" s="19">
        <f>IF(N11="","",IF(N11="NP",0,IF(N11="Ab",VLOOKUP(MAX($N$8:$N$23),param!A$2:B$91,2,FALSE)-25,VLOOKUP(N11,param!A$2:B$91,2,FALSE))))</f>
        <v>161</v>
      </c>
      <c r="P11" s="19">
        <f t="shared" si="1"/>
        <v>342</v>
      </c>
      <c r="Q11" s="36"/>
    </row>
    <row r="12" spans="1:17" ht="12.75">
      <c r="A12" s="38">
        <v>6</v>
      </c>
      <c r="B12" s="33" t="s">
        <v>47</v>
      </c>
      <c r="C12" s="33" t="s">
        <v>48</v>
      </c>
      <c r="D12" s="33" t="s">
        <v>9</v>
      </c>
      <c r="E12" s="33" t="s">
        <v>49</v>
      </c>
      <c r="F12" s="33" t="s">
        <v>51</v>
      </c>
      <c r="G12" s="33" t="s">
        <v>50</v>
      </c>
      <c r="H12" s="34">
        <v>0.0004337962962962963</v>
      </c>
      <c r="I12" s="32"/>
      <c r="J12" s="21">
        <f>I12*param!$F$2</f>
        <v>0</v>
      </c>
      <c r="K12" s="21">
        <f t="shared" si="0"/>
        <v>0.0004337962962962963</v>
      </c>
      <c r="L12" s="35">
        <v>5</v>
      </c>
      <c r="M12" s="42">
        <f>IF(L12="","",IF(L12="NP",0,IF(L12="Ab",VLOOKUP(MAX($L$8:$L$23),param!A$2:B$91,2,FALSE)-25,VLOOKUP(L12,param!A$2:B$91,2,FALSE))))</f>
        <v>161</v>
      </c>
      <c r="N12" s="35">
        <v>4</v>
      </c>
      <c r="O12" s="19">
        <f>IF(N12="","",IF(N12="NP",0,IF(N12="Ab",VLOOKUP(MAX($N$8:$N$23),param!A$2:B$91,2,FALSE)-25,VLOOKUP(N12,param!A$2:B$91,2,FALSE))))</f>
        <v>171</v>
      </c>
      <c r="P12" s="19">
        <f t="shared" si="1"/>
        <v>332</v>
      </c>
      <c r="Q12" s="36"/>
    </row>
    <row r="13" spans="1:17" ht="12.75">
      <c r="A13" s="38">
        <v>2</v>
      </c>
      <c r="B13" s="33" t="s">
        <v>36</v>
      </c>
      <c r="C13" s="33" t="s">
        <v>37</v>
      </c>
      <c r="D13" s="33" t="s">
        <v>9</v>
      </c>
      <c r="E13" s="33" t="s">
        <v>38</v>
      </c>
      <c r="F13" s="33" t="s">
        <v>39</v>
      </c>
      <c r="G13" s="33" t="s">
        <v>10</v>
      </c>
      <c r="H13" s="34">
        <v>0.0004482638888888889</v>
      </c>
      <c r="I13" s="32"/>
      <c r="J13" s="21">
        <f>I13*param!$F$2</f>
        <v>0</v>
      </c>
      <c r="K13" s="21">
        <f t="shared" si="0"/>
        <v>0.0004482638888888889</v>
      </c>
      <c r="L13" s="35">
        <v>6</v>
      </c>
      <c r="M13" s="42">
        <f>IF(L13="","",IF(L13="NP",0,IF(L13="Ab",VLOOKUP(MAX($L$8:$L$23),param!A$2:B$91,2,FALSE)-25,VLOOKUP(L13,param!A$2:B$91,2,FALSE))))</f>
        <v>152</v>
      </c>
      <c r="N13" s="32">
        <v>5</v>
      </c>
      <c r="O13" s="19">
        <f>IF(N13="","",IF(N13="NP",0,IF(N13="Ab",VLOOKUP(MAX($N$8:$N$23),param!A$2:B$91,2,FALSE)-25,VLOOKUP(N13,param!A$2:B$91,2,FALSE))))</f>
        <v>161</v>
      </c>
      <c r="P13" s="19">
        <f t="shared" si="1"/>
        <v>313</v>
      </c>
      <c r="Q13" s="36"/>
    </row>
    <row r="14" spans="1:17" ht="12.75">
      <c r="A14" s="38">
        <v>11</v>
      </c>
      <c r="B14" s="33" t="s">
        <v>27</v>
      </c>
      <c r="C14" s="33" t="s">
        <v>28</v>
      </c>
      <c r="D14" s="33" t="s">
        <v>9</v>
      </c>
      <c r="E14" s="33" t="s">
        <v>29</v>
      </c>
      <c r="F14" s="33" t="s">
        <v>31</v>
      </c>
      <c r="G14" s="33" t="s">
        <v>30</v>
      </c>
      <c r="H14" s="34">
        <v>0.000459375</v>
      </c>
      <c r="I14" s="32"/>
      <c r="J14" s="21">
        <f>I14*param!$F$2</f>
        <v>0</v>
      </c>
      <c r="K14" s="21">
        <f t="shared" si="0"/>
        <v>0.000459375</v>
      </c>
      <c r="L14" s="35">
        <v>7</v>
      </c>
      <c r="M14" s="42">
        <f>IF(L14="","",IF(L14="NP",0,IF(L14="Ab",VLOOKUP(MAX($L$8:$L$23),param!A$2:B$91,2,FALSE)-25,VLOOKUP(L14,param!A$2:B$91,2,FALSE))))</f>
        <v>144</v>
      </c>
      <c r="N14" s="32">
        <v>6</v>
      </c>
      <c r="O14" s="19">
        <f>IF(N14="","",IF(N14="NP",0,IF(N14="Ab",VLOOKUP(MAX($N$8:$N$23),param!A$2:B$91,2,FALSE)-25,VLOOKUP(N14,param!A$2:B$91,2,FALSE))))</f>
        <v>152</v>
      </c>
      <c r="P14" s="19">
        <f t="shared" si="1"/>
        <v>296</v>
      </c>
      <c r="Q14" s="36"/>
    </row>
    <row r="15" spans="1:17" ht="12.75">
      <c r="A15" s="38">
        <v>10</v>
      </c>
      <c r="B15" s="33" t="s">
        <v>32</v>
      </c>
      <c r="C15" s="33" t="s">
        <v>33</v>
      </c>
      <c r="D15" s="33" t="s">
        <v>9</v>
      </c>
      <c r="E15" s="33" t="s">
        <v>34</v>
      </c>
      <c r="F15" s="33" t="s">
        <v>35</v>
      </c>
      <c r="G15" s="33" t="s">
        <v>21</v>
      </c>
      <c r="H15" s="34">
        <v>0.0004628472222222222</v>
      </c>
      <c r="I15" s="32"/>
      <c r="J15" s="21">
        <f>I15*param!$F$2</f>
        <v>0</v>
      </c>
      <c r="K15" s="21">
        <f t="shared" si="0"/>
        <v>0.0004628472222222222</v>
      </c>
      <c r="L15" s="35">
        <v>8</v>
      </c>
      <c r="M15" s="42">
        <f>IF(L15="","",IF(L15="NP",0,IF(L15="Ab",VLOOKUP(MAX($L$8:$L$23),param!A$2:B$91,2,FALSE)-25,VLOOKUP(L15,param!A$2:B$91,2,FALSE))))</f>
        <v>136</v>
      </c>
      <c r="N15" s="32">
        <v>7</v>
      </c>
      <c r="O15" s="19">
        <f>IF(N15="","",IF(N15="NP",0,IF(N15="Ab",VLOOKUP(MAX($N$8:$N$23),param!A$2:B$91,2,FALSE)-25,VLOOKUP(N15,param!A$2:B$91,2,FALSE))))</f>
        <v>144</v>
      </c>
      <c r="P15" s="19">
        <f t="shared" si="1"/>
        <v>280</v>
      </c>
      <c r="Q15" s="36"/>
    </row>
    <row r="16" spans="1:17" ht="12.75">
      <c r="A16" s="38">
        <v>14</v>
      </c>
      <c r="B16" s="33" t="s">
        <v>75</v>
      </c>
      <c r="C16" s="33" t="s">
        <v>76</v>
      </c>
      <c r="D16" s="33" t="s">
        <v>9</v>
      </c>
      <c r="E16" s="33" t="s">
        <v>77</v>
      </c>
      <c r="F16" s="33" t="s">
        <v>78</v>
      </c>
      <c r="G16" s="33" t="s">
        <v>30</v>
      </c>
      <c r="H16" s="34">
        <v>0.0004975694444444445</v>
      </c>
      <c r="I16" s="32"/>
      <c r="J16" s="21">
        <f>I16*param!$F$2</f>
        <v>0</v>
      </c>
      <c r="K16" s="21">
        <f t="shared" si="0"/>
        <v>0.0004975694444444445</v>
      </c>
      <c r="L16" s="35">
        <v>11</v>
      </c>
      <c r="M16" s="42">
        <f>IF(L16="","",IF(L16="NP",0,IF(L16="Ab",VLOOKUP(MAX($L$8:$L$23),param!A$2:B$91,2,FALSE)-25,VLOOKUP(L16,param!A$2:B$91,2,FALSE))))</f>
        <v>115</v>
      </c>
      <c r="N16" s="32">
        <v>8</v>
      </c>
      <c r="O16" s="19">
        <f>IF(N16="","",IF(N16="NP",0,IF(N16="Ab",VLOOKUP(MAX($N$8:$N$23),param!A$2:B$91,2,FALSE)-25,VLOOKUP(N16,param!A$2:B$91,2,FALSE))))</f>
        <v>136</v>
      </c>
      <c r="P16" s="19">
        <f t="shared" si="1"/>
        <v>251</v>
      </c>
      <c r="Q16" s="36"/>
    </row>
    <row r="17" spans="1:17" ht="12.75">
      <c r="A17" s="38">
        <v>12</v>
      </c>
      <c r="B17" s="33" t="s">
        <v>52</v>
      </c>
      <c r="C17" s="33" t="s">
        <v>53</v>
      </c>
      <c r="D17" s="33" t="s">
        <v>9</v>
      </c>
      <c r="E17" s="33" t="s">
        <v>54</v>
      </c>
      <c r="F17" s="33" t="s">
        <v>55</v>
      </c>
      <c r="G17" s="33" t="s">
        <v>30</v>
      </c>
      <c r="H17" s="34">
        <v>0.0004947916666666667</v>
      </c>
      <c r="I17" s="32"/>
      <c r="J17" s="21">
        <f>I17*param!$F$2</f>
        <v>0</v>
      </c>
      <c r="K17" s="21">
        <f t="shared" si="0"/>
        <v>0.0004947916666666667</v>
      </c>
      <c r="L17" s="35">
        <v>10</v>
      </c>
      <c r="M17" s="42">
        <f>IF(L17="","",IF(L17="NP",0,IF(L17="Ab",VLOOKUP(MAX($L$8:$L$23),param!A$2:B$91,2,FALSE)-25,VLOOKUP(L17,param!A$2:B$91,2,FALSE))))</f>
        <v>120</v>
      </c>
      <c r="N17" s="32">
        <v>9</v>
      </c>
      <c r="O17" s="19">
        <f>IF(N17="","",IF(N17="NP",0,IF(N17="Ab",VLOOKUP(MAX($N$8:$N$23),param!A$2:B$91,2,FALSE)-25,VLOOKUP(N17,param!A$2:B$91,2,FALSE))))</f>
        <v>128</v>
      </c>
      <c r="P17" s="19">
        <f t="shared" si="1"/>
        <v>248</v>
      </c>
      <c r="Q17" s="36"/>
    </row>
    <row r="18" spans="1:17" ht="12.75">
      <c r="A18" s="38">
        <v>3</v>
      </c>
      <c r="B18" s="33" t="s">
        <v>56</v>
      </c>
      <c r="C18" s="33" t="s">
        <v>57</v>
      </c>
      <c r="D18" s="33" t="s">
        <v>9</v>
      </c>
      <c r="E18" s="33" t="s">
        <v>58</v>
      </c>
      <c r="F18" s="33" t="s">
        <v>59</v>
      </c>
      <c r="G18" s="33" t="s">
        <v>10</v>
      </c>
      <c r="H18" s="34">
        <v>0.0004917824074074075</v>
      </c>
      <c r="I18" s="32"/>
      <c r="J18" s="21">
        <f>I18*param!$F$2</f>
        <v>0</v>
      </c>
      <c r="K18" s="21">
        <f t="shared" si="0"/>
        <v>0.0004917824074074075</v>
      </c>
      <c r="L18" s="35">
        <v>9</v>
      </c>
      <c r="M18" s="42">
        <f>IF(L18="","",IF(L18="NP",0,IF(L18="Ab",VLOOKUP(MAX($L$8:$L$23),param!A$2:B$91,2,FALSE)-25,VLOOKUP(L18,param!A$2:B$91,2,FALSE))))</f>
        <v>128</v>
      </c>
      <c r="N18" s="32">
        <v>11</v>
      </c>
      <c r="O18" s="19">
        <f>IF(N18="","",IF(N18="NP",0,IF(N18="Ab",VLOOKUP(MAX($N$8:$N$23),param!A$2:B$91,2,FALSE)-25,VLOOKUP(N18,param!A$2:B$91,2,FALSE))))</f>
        <v>115</v>
      </c>
      <c r="P18" s="19">
        <f t="shared" si="1"/>
        <v>243</v>
      </c>
      <c r="Q18" s="36"/>
    </row>
    <row r="19" spans="1:17" ht="12.75">
      <c r="A19" s="38">
        <v>1</v>
      </c>
      <c r="B19" s="33" t="s">
        <v>44</v>
      </c>
      <c r="C19" s="33" t="s">
        <v>41</v>
      </c>
      <c r="D19" s="33" t="s">
        <v>9</v>
      </c>
      <c r="E19" s="33" t="s">
        <v>45</v>
      </c>
      <c r="F19" s="33" t="s">
        <v>46</v>
      </c>
      <c r="G19" s="33" t="s">
        <v>11</v>
      </c>
      <c r="H19" s="34">
        <v>0.0005351851851851852</v>
      </c>
      <c r="I19" s="32"/>
      <c r="J19" s="21">
        <f>I19*param!$F$2</f>
        <v>0</v>
      </c>
      <c r="K19" s="21">
        <f t="shared" si="0"/>
        <v>0.0005351851851851852</v>
      </c>
      <c r="L19" s="35">
        <v>13</v>
      </c>
      <c r="M19" s="42">
        <f>IF(L19="","",IF(L19="NP",0,IF(L19="Ab",VLOOKUP(MAX($L$8:$L$23),param!A$2:B$91,2,FALSE)-25,VLOOKUP(L19,param!A$2:B$91,2,FALSE))))</f>
        <v>105</v>
      </c>
      <c r="N19" s="32">
        <v>10</v>
      </c>
      <c r="O19" s="19">
        <f>IF(N19="","",IF(N19="NP",0,IF(N19="Ab",VLOOKUP(MAX($N$8:$N$23),param!A$2:B$91,2,FALSE)-25,VLOOKUP(N19,param!A$2:B$91,2,FALSE))))</f>
        <v>120</v>
      </c>
      <c r="P19" s="19">
        <f t="shared" si="1"/>
        <v>225</v>
      </c>
      <c r="Q19" s="36"/>
    </row>
    <row r="20" spans="1:17" ht="12.75">
      <c r="A20" s="38">
        <v>15</v>
      </c>
      <c r="B20" s="33" t="s">
        <v>23</v>
      </c>
      <c r="C20" s="33" t="s">
        <v>24</v>
      </c>
      <c r="D20" s="33" t="s">
        <v>9</v>
      </c>
      <c r="E20" s="33" t="s">
        <v>25</v>
      </c>
      <c r="F20" s="33" t="s">
        <v>26</v>
      </c>
      <c r="G20" s="33" t="s">
        <v>12</v>
      </c>
      <c r="H20" s="34">
        <v>0.0005260416666666667</v>
      </c>
      <c r="I20" s="32"/>
      <c r="J20" s="21">
        <f>I20*param!$F$2</f>
        <v>0</v>
      </c>
      <c r="K20" s="21">
        <f t="shared" si="0"/>
        <v>0.0005260416666666667</v>
      </c>
      <c r="L20" s="35">
        <v>12</v>
      </c>
      <c r="M20" s="42">
        <f>IF(L20="","",IF(L20="NP",0,IF(L20="Ab",VLOOKUP(MAX($L$8:$L$23),param!A$2:B$91,2,FALSE)-25,VLOOKUP(L20,param!A$2:B$91,2,FALSE))))</f>
        <v>110</v>
      </c>
      <c r="N20" s="32">
        <v>14</v>
      </c>
      <c r="O20" s="19">
        <f>IF(N20="","",IF(N20="NP",0,IF(N20="Ab",VLOOKUP(MAX($N$8:$N$23),param!A$2:B$91,2,FALSE)-25,VLOOKUP(N20,param!A$2:B$91,2,FALSE))))</f>
        <v>100</v>
      </c>
      <c r="P20" s="19">
        <f t="shared" si="1"/>
        <v>210</v>
      </c>
      <c r="Q20" s="36"/>
    </row>
    <row r="21" spans="1:17" ht="12.75">
      <c r="A21" s="38">
        <v>13</v>
      </c>
      <c r="B21" s="33" t="s">
        <v>67</v>
      </c>
      <c r="C21" s="33" t="s">
        <v>68</v>
      </c>
      <c r="D21" s="33" t="s">
        <v>9</v>
      </c>
      <c r="E21" s="33" t="s">
        <v>69</v>
      </c>
      <c r="F21" s="33" t="s">
        <v>70</v>
      </c>
      <c r="G21" s="33" t="s">
        <v>30</v>
      </c>
      <c r="H21" s="34">
        <v>0.000498611111111111</v>
      </c>
      <c r="I21" s="32">
        <v>3</v>
      </c>
      <c r="J21" s="21">
        <f>I21*param!$F$2</f>
        <v>0.0001736111111111111</v>
      </c>
      <c r="K21" s="21">
        <f t="shared" si="0"/>
        <v>0.0006722222222222221</v>
      </c>
      <c r="L21" s="32">
        <v>14</v>
      </c>
      <c r="M21" s="42">
        <f>IF(L21="","",IF(L21="NP",0,IF(L21="Ab",VLOOKUP(MAX($L$8:$L$23),param!A$2:B$91,2,FALSE)-25,VLOOKUP(L21,param!A$2:B$91,2,FALSE))))</f>
        <v>100</v>
      </c>
      <c r="N21" s="32">
        <v>13</v>
      </c>
      <c r="O21" s="19">
        <f>IF(N21="","",IF(N21="NP",0,IF(N21="Ab",VLOOKUP(MAX($N$8:$N$23),param!A$2:B$91,2,FALSE)-25,VLOOKUP(N21,param!A$2:B$91,2,FALSE))))</f>
        <v>105</v>
      </c>
      <c r="P21" s="19">
        <f t="shared" si="1"/>
        <v>205</v>
      </c>
      <c r="Q21" s="36"/>
    </row>
    <row r="22" spans="1:17" ht="12.75">
      <c r="A22" s="38">
        <v>8</v>
      </c>
      <c r="B22" s="33" t="s">
        <v>71</v>
      </c>
      <c r="C22" s="33" t="s">
        <v>72</v>
      </c>
      <c r="D22" s="33" t="s">
        <v>9</v>
      </c>
      <c r="E22" s="33" t="s">
        <v>73</v>
      </c>
      <c r="F22" s="33" t="s">
        <v>74</v>
      </c>
      <c r="G22" s="33" t="s">
        <v>8</v>
      </c>
      <c r="H22" s="34">
        <v>0</v>
      </c>
      <c r="I22" s="32"/>
      <c r="J22" s="21">
        <f>I22*param!$F$2</f>
        <v>0</v>
      </c>
      <c r="K22" s="21" t="str">
        <f t="shared" si="0"/>
        <v>99:99:99</v>
      </c>
      <c r="L22" s="32" t="s">
        <v>97</v>
      </c>
      <c r="M22" s="42">
        <f>IF(L22="","",IF(L22="NP",0,IF(L22="Ab",VLOOKUP(MAX($L$8:$L$23),param!A$2:B$91,2,FALSE)-25,VLOOKUP(L22,param!A$2:B$91,2,FALSE))))</f>
        <v>75</v>
      </c>
      <c r="N22" s="32">
        <v>12</v>
      </c>
      <c r="O22" s="19">
        <f>IF(N22="","",IF(N22="NP",0,IF(N22="Ab",VLOOKUP(MAX($N$8:$N$23),param!A$2:B$91,2,FALSE)-25,VLOOKUP(N22,param!A$2:B$91,2,FALSE))))</f>
        <v>110</v>
      </c>
      <c r="P22" s="19">
        <f t="shared" si="1"/>
        <v>185</v>
      </c>
      <c r="Q22" s="36"/>
    </row>
    <row r="23" spans="1:17" ht="12.75">
      <c r="A23" s="38">
        <v>16</v>
      </c>
      <c r="B23" s="33" t="s">
        <v>60</v>
      </c>
      <c r="C23" s="33" t="s">
        <v>19</v>
      </c>
      <c r="D23" s="33" t="s">
        <v>9</v>
      </c>
      <c r="E23" s="33" t="s">
        <v>61</v>
      </c>
      <c r="F23" s="33" t="s">
        <v>62</v>
      </c>
      <c r="G23" s="33" t="s">
        <v>12</v>
      </c>
      <c r="H23" s="34">
        <v>0</v>
      </c>
      <c r="I23" s="32"/>
      <c r="J23" s="21">
        <f>I23*param!$F$2</f>
        <v>0</v>
      </c>
      <c r="K23" s="21" t="str">
        <f t="shared" si="0"/>
        <v>99:99:99</v>
      </c>
      <c r="L23" s="32" t="s">
        <v>79</v>
      </c>
      <c r="M23" s="42">
        <f>IF(L23="","",IF(L23="NP",0,IF(L23="Ab",VLOOKUP(MAX($L$8:$L$23),param!A$2:B$91,2,FALSE)-25,VLOOKUP(L23,param!A$2:B$91,2,FALSE))))</f>
        <v>0</v>
      </c>
      <c r="N23" s="32" t="s">
        <v>79</v>
      </c>
      <c r="O23" s="19">
        <f>IF(N23="","",IF(N23="NP",0,IF(N23="Ab",VLOOKUP(MAX($N$8:$N$23),param!A$2:B$91,2,FALSE)-25,VLOOKUP(N23,param!A$2:B$91,2,FALSE))))</f>
        <v>0</v>
      </c>
      <c r="P23" s="19">
        <f t="shared" si="1"/>
        <v>0</v>
      </c>
      <c r="Q23" s="36"/>
    </row>
  </sheetData>
  <sheetProtection selectLockedCells="1" sort="0" autoFilter="0"/>
  <autoFilter ref="A7:Q7">
    <sortState ref="A8:Q23">
      <sortCondition sortBy="value" ref="A8:A23"/>
    </sortState>
  </autoFilter>
  <mergeCells count="2">
    <mergeCell ref="A2:Q2"/>
    <mergeCell ref="A3:Q3"/>
  </mergeCells>
  <printOptions/>
  <pageMargins left="0.3937007874015748" right="0.3937007874015748" top="0.1968503937007874" bottom="0.1968503937007874" header="0.5118110236220472" footer="0.5118110236220472"/>
  <pageSetup fitToHeight="2" fitToWidth="1" orientation="landscape" paperSize="9" scale="70" r:id="rId1"/>
</worksheet>
</file>

<file path=xl/worksheets/sheet15.xml><?xml version="1.0" encoding="utf-8"?>
<worksheet xmlns="http://schemas.openxmlformats.org/spreadsheetml/2006/main" xmlns:r="http://schemas.openxmlformats.org/officeDocument/2006/relationships">
  <sheetPr>
    <pageSetUpPr fitToPage="1"/>
  </sheetPr>
  <dimension ref="A1:Q99"/>
  <sheetViews>
    <sheetView zoomScalePageLayoutView="0" workbookViewId="0" topLeftCell="A1">
      <selection activeCell="R35" sqref="R35"/>
    </sheetView>
  </sheetViews>
  <sheetFormatPr defaultColWidth="11.421875" defaultRowHeight="12.75"/>
  <cols>
    <col min="1" max="1" width="6.421875" style="4" customWidth="1"/>
    <col min="2" max="2" width="27.28125" style="1" bestFit="1" customWidth="1"/>
    <col min="3" max="3" width="11.28125" style="1" bestFit="1" customWidth="1"/>
    <col min="4" max="4" width="5.7109375" style="9" bestFit="1" customWidth="1"/>
    <col min="5" max="5" width="11.00390625" style="1" bestFit="1" customWidth="1"/>
    <col min="6" max="6" width="13.00390625" style="1" bestFit="1" customWidth="1"/>
    <col min="7" max="7" width="32.28125" style="1" bestFit="1" customWidth="1"/>
    <col min="8" max="8" width="10.7109375" style="9" customWidth="1"/>
    <col min="9" max="9" width="8.7109375" style="9" customWidth="1"/>
    <col min="10" max="11" width="10.7109375" style="9" customWidth="1"/>
    <col min="12" max="12" width="9.7109375" style="9" customWidth="1"/>
    <col min="13" max="13" width="7.7109375" style="9" customWidth="1"/>
    <col min="14" max="14" width="9.7109375" style="9" customWidth="1"/>
    <col min="15" max="16" width="7.7109375" style="1" customWidth="1"/>
    <col min="17" max="17" width="11.421875" style="2" customWidth="1"/>
    <col min="18" max="16384" width="11.421875" style="1" customWidth="1"/>
  </cols>
  <sheetData>
    <row r="1" spans="1:17" ht="12.75">
      <c r="A1" s="41" t="str">
        <f>param!$L$2</f>
        <v>Annecy Cyclisme Compétition</v>
      </c>
      <c r="Q1" s="44">
        <f>param!$J$2</f>
        <v>41882</v>
      </c>
    </row>
    <row r="2" spans="1:17" ht="18">
      <c r="A2" s="60" t="str">
        <f>param!$N$2</f>
        <v>TDJC Prix de la ville d'Annecy</v>
      </c>
      <c r="B2" s="61"/>
      <c r="C2" s="61"/>
      <c r="D2" s="61"/>
      <c r="E2" s="61"/>
      <c r="F2" s="61"/>
      <c r="G2" s="61"/>
      <c r="H2" s="61"/>
      <c r="I2" s="61"/>
      <c r="J2" s="61"/>
      <c r="K2" s="61"/>
      <c r="L2" s="61"/>
      <c r="M2" s="61"/>
      <c r="N2" s="61"/>
      <c r="O2" s="61"/>
      <c r="P2" s="61"/>
      <c r="Q2" s="61"/>
    </row>
    <row r="3" spans="1:17" ht="15">
      <c r="A3" s="62" t="str">
        <f ca="1">MID(CELL("nomfichier",$A$1),FIND("]",CELL("nomfichier",$A$1))+1,50)</f>
        <v>ori</v>
      </c>
      <c r="B3" s="62"/>
      <c r="C3" s="62"/>
      <c r="D3" s="62"/>
      <c r="E3" s="62"/>
      <c r="F3" s="62"/>
      <c r="G3" s="62"/>
      <c r="H3" s="62"/>
      <c r="I3" s="62"/>
      <c r="J3" s="62"/>
      <c r="K3" s="62"/>
      <c r="L3" s="62"/>
      <c r="M3" s="62"/>
      <c r="N3" s="62"/>
      <c r="O3" s="62"/>
      <c r="P3" s="62"/>
      <c r="Q3" s="62"/>
    </row>
    <row r="4" spans="2:14" s="2" customFormat="1" ht="12.75">
      <c r="B4" s="20" t="s">
        <v>88</v>
      </c>
      <c r="D4" s="3"/>
      <c r="H4" s="3"/>
      <c r="I4" s="3"/>
      <c r="J4" s="3"/>
      <c r="K4" s="3"/>
      <c r="L4" s="3"/>
      <c r="M4" s="3"/>
      <c r="N4" s="3"/>
    </row>
    <row r="5" spans="2:14" s="2" customFormat="1" ht="12.75">
      <c r="B5" s="20" t="s">
        <v>98</v>
      </c>
      <c r="D5" s="3"/>
      <c r="H5" s="3"/>
      <c r="I5" s="3"/>
      <c r="J5" s="3"/>
      <c r="K5" s="3"/>
      <c r="L5" s="3"/>
      <c r="M5" s="3"/>
      <c r="N5" s="3"/>
    </row>
    <row r="6" spans="1:16" s="2" customFormat="1" ht="12.75">
      <c r="A6" s="3" t="s">
        <v>90</v>
      </c>
      <c r="B6" s="20" t="s">
        <v>99</v>
      </c>
      <c r="D6" s="3"/>
      <c r="H6" s="3"/>
      <c r="I6" s="3"/>
      <c r="J6" s="3"/>
      <c r="K6" s="3" t="s">
        <v>89</v>
      </c>
      <c r="L6" s="3"/>
      <c r="M6" s="31" t="str">
        <f>IF(param!$H$2=1,"TRI3.2","")</f>
        <v>TRI3.2</v>
      </c>
      <c r="N6" s="3"/>
      <c r="O6" s="31">
        <f>IF(param!$H$2=2,"TRI3.2","")</f>
      </c>
      <c r="P6" s="3" t="s">
        <v>107</v>
      </c>
    </row>
    <row r="7" spans="1:17" s="8" customFormat="1" ht="50.25" customHeight="1">
      <c r="A7" s="5" t="s">
        <v>6</v>
      </c>
      <c r="B7" s="5" t="s">
        <v>0</v>
      </c>
      <c r="C7" s="5" t="s">
        <v>1</v>
      </c>
      <c r="D7" s="5" t="s">
        <v>2</v>
      </c>
      <c r="E7" s="5" t="s">
        <v>3</v>
      </c>
      <c r="F7" s="6" t="s">
        <v>5</v>
      </c>
      <c r="G7" s="5" t="s">
        <v>4</v>
      </c>
      <c r="H7" s="7" t="s">
        <v>91</v>
      </c>
      <c r="I7" s="7" t="s">
        <v>83</v>
      </c>
      <c r="J7" s="18" t="s">
        <v>92</v>
      </c>
      <c r="K7" s="18" t="s">
        <v>93</v>
      </c>
      <c r="L7" s="7" t="s">
        <v>94</v>
      </c>
      <c r="M7" s="18" t="s">
        <v>86</v>
      </c>
      <c r="N7" s="7" t="s">
        <v>95</v>
      </c>
      <c r="O7" s="18" t="s">
        <v>85</v>
      </c>
      <c r="P7" s="18" t="s">
        <v>96</v>
      </c>
      <c r="Q7" s="7" t="s">
        <v>84</v>
      </c>
    </row>
    <row r="8" spans="1:17" ht="12.75">
      <c r="A8" s="38"/>
      <c r="B8" s="33"/>
      <c r="C8" s="33"/>
      <c r="D8" s="33"/>
      <c r="E8" s="33"/>
      <c r="F8" s="33"/>
      <c r="G8" s="33"/>
      <c r="H8" s="34">
        <v>0</v>
      </c>
      <c r="I8" s="32"/>
      <c r="J8" s="21">
        <f>I8*param!$F$2</f>
        <v>0</v>
      </c>
      <c r="K8" s="21">
        <f aca="true" t="shared" si="0" ref="K8:K23">IF(OR(L8="NP",L8="Ab"),"99:99:99",H8+J8)</f>
        <v>0</v>
      </c>
      <c r="L8" s="35"/>
      <c r="M8" s="42">
        <f>IF(L8="","",IF(L8="NP",0,IF(L8="Ab",VLOOKUP(MAX($L$8:$L$99),param!A$2:B$91,2,FALSE)-25,VLOOKUP(L8,param!A$2:B$91,2,FALSE))))</f>
      </c>
      <c r="N8" s="35"/>
      <c r="O8" s="19">
        <f>IF(N8="","",IF(N8="NP",0,IF(N8="Ab",VLOOKUP(MAX($N$8:$N$99),param!A$2:B$91,2,FALSE)-25,VLOOKUP(N8,param!A$2:B$91,2,FALSE))))</f>
      </c>
      <c r="P8" s="19">
        <f>IF(OR(L8="",N8=""),"",M8+O8)</f>
      </c>
      <c r="Q8" s="36"/>
    </row>
    <row r="9" spans="1:17" ht="12.75">
      <c r="A9" s="38"/>
      <c r="B9" s="33"/>
      <c r="C9" s="33"/>
      <c r="D9" s="33"/>
      <c r="E9" s="33"/>
      <c r="F9" s="33"/>
      <c r="G9" s="33"/>
      <c r="H9" s="34">
        <v>0</v>
      </c>
      <c r="I9" s="32"/>
      <c r="J9" s="21">
        <f>I9*param!$F$2</f>
        <v>0</v>
      </c>
      <c r="K9" s="21">
        <f t="shared" si="0"/>
        <v>0</v>
      </c>
      <c r="L9" s="35"/>
      <c r="M9" s="42">
        <f>IF(L9="","",IF(L9="NP",0,IF(L9="Ab",VLOOKUP(MAX($L$8:$L$99),param!A$2:B$91,2,FALSE)-25,VLOOKUP(L9,param!A$2:B$91,2,FALSE))))</f>
      </c>
      <c r="N9" s="35"/>
      <c r="O9" s="19">
        <f>IF(N9="","",IF(N9="NP",0,IF(N9="Ab",VLOOKUP(MAX($N$8:$N$99),param!A$2:B$91,2,FALSE)-25,VLOOKUP(N9,param!A$2:B$91,2,FALSE))))</f>
      </c>
      <c r="P9" s="19">
        <f aca="true" t="shared" si="1" ref="P9:P72">IF(OR(L9="",N9=""),"",M9+O9)</f>
      </c>
      <c r="Q9" s="36"/>
    </row>
    <row r="10" spans="1:17" ht="12.75">
      <c r="A10" s="38"/>
      <c r="B10" s="33"/>
      <c r="C10" s="33"/>
      <c r="D10" s="33"/>
      <c r="E10" s="33"/>
      <c r="F10" s="33"/>
      <c r="G10" s="33"/>
      <c r="H10" s="34">
        <v>0</v>
      </c>
      <c r="I10" s="32"/>
      <c r="J10" s="21">
        <f>I10*param!$F$2</f>
        <v>0</v>
      </c>
      <c r="K10" s="21">
        <f t="shared" si="0"/>
        <v>0</v>
      </c>
      <c r="L10" s="35"/>
      <c r="M10" s="42">
        <f>IF(L10="","",IF(L10="NP",0,IF(L10="Ab",VLOOKUP(MAX($L$8:$L$99),param!A$2:B$91,2,FALSE)-25,VLOOKUP(L10,param!A$2:B$91,2,FALSE))))</f>
      </c>
      <c r="N10" s="35"/>
      <c r="O10" s="19">
        <f>IF(N10="","",IF(N10="NP",0,IF(N10="Ab",VLOOKUP(MAX($N$8:$N$99),param!A$2:B$91,2,FALSE)-25,VLOOKUP(N10,param!A$2:B$91,2,FALSE))))</f>
      </c>
      <c r="P10" s="19">
        <f t="shared" si="1"/>
      </c>
      <c r="Q10" s="36"/>
    </row>
    <row r="11" spans="1:17" ht="12.75">
      <c r="A11" s="38"/>
      <c r="B11" s="37"/>
      <c r="C11" s="33"/>
      <c r="D11" s="33"/>
      <c r="E11" s="33"/>
      <c r="F11" s="33"/>
      <c r="G11" s="33"/>
      <c r="H11" s="34">
        <v>0</v>
      </c>
      <c r="I11" s="32"/>
      <c r="J11" s="21">
        <f>I11*param!$F$2</f>
        <v>0</v>
      </c>
      <c r="K11" s="21">
        <f t="shared" si="0"/>
        <v>0</v>
      </c>
      <c r="L11" s="35"/>
      <c r="M11" s="42">
        <f>IF(L11="","",IF(L11="NP",0,IF(L11="Ab",VLOOKUP(MAX($L$8:$L$99),param!A$2:B$91,2,FALSE)-25,VLOOKUP(L11,param!A$2:B$91,2,FALSE))))</f>
      </c>
      <c r="N11" s="35"/>
      <c r="O11" s="19">
        <f>IF(N11="","",IF(N11="NP",0,IF(N11="Ab",VLOOKUP(MAX($N$8:$N$99),param!A$2:B$91,2,FALSE)-25,VLOOKUP(N11,param!A$2:B$91,2,FALSE))))</f>
      </c>
      <c r="P11" s="19">
        <f t="shared" si="1"/>
      </c>
      <c r="Q11" s="36"/>
    </row>
    <row r="12" spans="1:17" ht="12.75">
      <c r="A12" s="38"/>
      <c r="B12" s="33"/>
      <c r="C12" s="33"/>
      <c r="D12" s="33"/>
      <c r="E12" s="33"/>
      <c r="F12" s="33"/>
      <c r="G12" s="33"/>
      <c r="H12" s="34">
        <v>0</v>
      </c>
      <c r="I12" s="32"/>
      <c r="J12" s="21">
        <f>I12*param!$F$2</f>
        <v>0</v>
      </c>
      <c r="K12" s="21">
        <f t="shared" si="0"/>
        <v>0</v>
      </c>
      <c r="L12" s="35"/>
      <c r="M12" s="42">
        <f>IF(L12="","",IF(L12="NP",0,IF(L12="Ab",VLOOKUP(MAX($L$8:$L$99),param!A$2:B$91,2,FALSE)-25,VLOOKUP(L12,param!A$2:B$91,2,FALSE))))</f>
      </c>
      <c r="N12" s="35"/>
      <c r="O12" s="19">
        <f>IF(N12="","",IF(N12="NP",0,IF(N12="Ab",VLOOKUP(MAX($N$8:$N$99),param!A$2:B$91,2,FALSE)-25,VLOOKUP(N12,param!A$2:B$91,2,FALSE))))</f>
      </c>
      <c r="P12" s="19">
        <f t="shared" si="1"/>
      </c>
      <c r="Q12" s="36"/>
    </row>
    <row r="13" spans="1:17" ht="12.75">
      <c r="A13" s="38"/>
      <c r="B13" s="33"/>
      <c r="C13" s="33"/>
      <c r="D13" s="33"/>
      <c r="E13" s="33"/>
      <c r="F13" s="33"/>
      <c r="G13" s="33"/>
      <c r="H13" s="34">
        <v>0</v>
      </c>
      <c r="I13" s="32"/>
      <c r="J13" s="21">
        <f>I13*param!$F$2</f>
        <v>0</v>
      </c>
      <c r="K13" s="21">
        <f t="shared" si="0"/>
        <v>0</v>
      </c>
      <c r="L13" s="35"/>
      <c r="M13" s="42">
        <f>IF(L13="","",IF(L13="NP",0,IF(L13="Ab",VLOOKUP(MAX($L$8:$L$99),param!A$2:B$91,2,FALSE)-25,VLOOKUP(L13,param!A$2:B$91,2,FALSE))))</f>
      </c>
      <c r="N13" s="35"/>
      <c r="O13" s="19">
        <f>IF(N13="","",IF(N13="NP",0,IF(N13="Ab",VLOOKUP(MAX($N$8:$N$99),param!A$2:B$91,2,FALSE)-25,VLOOKUP(N13,param!A$2:B$91,2,FALSE))))</f>
      </c>
      <c r="P13" s="19">
        <f t="shared" si="1"/>
      </c>
      <c r="Q13" s="36"/>
    </row>
    <row r="14" spans="1:17" ht="12.75">
      <c r="A14" s="38"/>
      <c r="B14" s="33"/>
      <c r="C14" s="33"/>
      <c r="D14" s="33"/>
      <c r="E14" s="33"/>
      <c r="F14" s="33"/>
      <c r="G14" s="33"/>
      <c r="H14" s="34">
        <v>0</v>
      </c>
      <c r="I14" s="32"/>
      <c r="J14" s="21">
        <f>I14*param!$F$2</f>
        <v>0</v>
      </c>
      <c r="K14" s="21">
        <f t="shared" si="0"/>
        <v>0</v>
      </c>
      <c r="L14" s="35"/>
      <c r="M14" s="42">
        <f>IF(L14="","",IF(L14="NP",0,IF(L14="Ab",VLOOKUP(MAX($L$8:$L$99),param!A$2:B$91,2,FALSE)-25,VLOOKUP(L14,param!A$2:B$91,2,FALSE))))</f>
      </c>
      <c r="N14" s="35"/>
      <c r="O14" s="19">
        <f>IF(N14="","",IF(N14="NP",0,IF(N14="Ab",VLOOKUP(MAX($N$8:$N$99),param!A$2:B$91,2,FALSE)-25,VLOOKUP(N14,param!A$2:B$91,2,FALSE))))</f>
      </c>
      <c r="P14" s="19">
        <f t="shared" si="1"/>
      </c>
      <c r="Q14" s="36"/>
    </row>
    <row r="15" spans="1:17" ht="12.75">
      <c r="A15" s="38"/>
      <c r="B15" s="33"/>
      <c r="C15" s="33"/>
      <c r="D15" s="33"/>
      <c r="E15" s="33"/>
      <c r="F15" s="33"/>
      <c r="G15" s="33"/>
      <c r="H15" s="34">
        <v>0</v>
      </c>
      <c r="I15" s="32"/>
      <c r="J15" s="21">
        <f>I15*param!$F$2</f>
        <v>0</v>
      </c>
      <c r="K15" s="21">
        <f t="shared" si="0"/>
        <v>0</v>
      </c>
      <c r="L15" s="35"/>
      <c r="M15" s="42">
        <f>IF(L15="","",IF(L15="NP",0,IF(L15="Ab",VLOOKUP(MAX($L$8:$L$99),param!A$2:B$91,2,FALSE)-25,VLOOKUP(L15,param!A$2:B$91,2,FALSE))))</f>
      </c>
      <c r="N15" s="35"/>
      <c r="O15" s="19">
        <f>IF(N15="","",IF(N15="NP",0,IF(N15="Ab",VLOOKUP(MAX($N$8:$N$99),param!A$2:B$91,2,FALSE)-25,VLOOKUP(N15,param!A$2:B$91,2,FALSE))))</f>
      </c>
      <c r="P15" s="19">
        <f t="shared" si="1"/>
      </c>
      <c r="Q15" s="36"/>
    </row>
    <row r="16" spans="1:17" ht="12.75">
      <c r="A16" s="38"/>
      <c r="B16" s="33"/>
      <c r="C16" s="33"/>
      <c r="D16" s="33"/>
      <c r="E16" s="33"/>
      <c r="F16" s="33"/>
      <c r="G16" s="33"/>
      <c r="H16" s="34">
        <v>0</v>
      </c>
      <c r="I16" s="32"/>
      <c r="J16" s="21">
        <f>I16*param!$F$2</f>
        <v>0</v>
      </c>
      <c r="K16" s="21">
        <f t="shared" si="0"/>
        <v>0</v>
      </c>
      <c r="L16" s="35"/>
      <c r="M16" s="42">
        <f>IF(L16="","",IF(L16="NP",0,IF(L16="Ab",VLOOKUP(MAX($L$8:$L$99),param!A$2:B$91,2,FALSE)-25,VLOOKUP(L16,param!A$2:B$91,2,FALSE))))</f>
      </c>
      <c r="N16" s="35"/>
      <c r="O16" s="19">
        <f>IF(N16="","",IF(N16="NP",0,IF(N16="Ab",VLOOKUP(MAX($N$8:$N$99),param!A$2:B$91,2,FALSE)-25,VLOOKUP(N16,param!A$2:B$91,2,FALSE))))</f>
      </c>
      <c r="P16" s="19">
        <f t="shared" si="1"/>
      </c>
      <c r="Q16" s="36"/>
    </row>
    <row r="17" spans="1:17" ht="12.75">
      <c r="A17" s="38"/>
      <c r="B17" s="33"/>
      <c r="C17" s="33"/>
      <c r="D17" s="33"/>
      <c r="E17" s="33"/>
      <c r="F17" s="33"/>
      <c r="G17" s="33"/>
      <c r="H17" s="34">
        <v>0</v>
      </c>
      <c r="I17" s="32"/>
      <c r="J17" s="21">
        <f>I17*param!$F$2</f>
        <v>0</v>
      </c>
      <c r="K17" s="21">
        <f t="shared" si="0"/>
        <v>0</v>
      </c>
      <c r="L17" s="35"/>
      <c r="M17" s="42">
        <f>IF(L17="","",IF(L17="NP",0,IF(L17="Ab",VLOOKUP(MAX($L$8:$L$99),param!A$2:B$91,2,FALSE)-25,VLOOKUP(L17,param!A$2:B$91,2,FALSE))))</f>
      </c>
      <c r="N17" s="35"/>
      <c r="O17" s="19">
        <f>IF(N17="","",IF(N17="NP",0,IF(N17="Ab",VLOOKUP(MAX($N$8:$N$99),param!A$2:B$91,2,FALSE)-25,VLOOKUP(N17,param!A$2:B$91,2,FALSE))))</f>
      </c>
      <c r="P17" s="19">
        <f t="shared" si="1"/>
      </c>
      <c r="Q17" s="36"/>
    </row>
    <row r="18" spans="1:17" ht="12.75">
      <c r="A18" s="38"/>
      <c r="B18" s="33"/>
      <c r="C18" s="33"/>
      <c r="D18" s="33"/>
      <c r="E18" s="33"/>
      <c r="F18" s="33"/>
      <c r="G18" s="33"/>
      <c r="H18" s="34">
        <v>0</v>
      </c>
      <c r="I18" s="32"/>
      <c r="J18" s="21">
        <f>I18*param!$F$2</f>
        <v>0</v>
      </c>
      <c r="K18" s="21">
        <f t="shared" si="0"/>
        <v>0</v>
      </c>
      <c r="L18" s="35"/>
      <c r="M18" s="42">
        <f>IF(L18="","",IF(L18="NP",0,IF(L18="Ab",VLOOKUP(MAX($L$8:$L$99),param!A$2:B$91,2,FALSE)-25,VLOOKUP(L18,param!A$2:B$91,2,FALSE))))</f>
      </c>
      <c r="N18" s="35"/>
      <c r="O18" s="19">
        <f>IF(N18="","",IF(N18="NP",0,IF(N18="Ab",VLOOKUP(MAX($N$8:$N$99),param!A$2:B$91,2,FALSE)-25,VLOOKUP(N18,param!A$2:B$91,2,FALSE))))</f>
      </c>
      <c r="P18" s="19">
        <f t="shared" si="1"/>
      </c>
      <c r="Q18" s="36"/>
    </row>
    <row r="19" spans="1:17" ht="12.75">
      <c r="A19" s="38"/>
      <c r="B19" s="33"/>
      <c r="C19" s="33"/>
      <c r="D19" s="33"/>
      <c r="E19" s="33"/>
      <c r="F19" s="33"/>
      <c r="G19" s="33"/>
      <c r="H19" s="34">
        <v>0</v>
      </c>
      <c r="I19" s="32"/>
      <c r="J19" s="21">
        <f>I19*param!$F$2</f>
        <v>0</v>
      </c>
      <c r="K19" s="21">
        <f t="shared" si="0"/>
        <v>0</v>
      </c>
      <c r="L19" s="35"/>
      <c r="M19" s="42">
        <f>IF(L19="","",IF(L19="NP",0,IF(L19="Ab",VLOOKUP(MAX($L$8:$L$99),param!A$2:B$91,2,FALSE)-25,VLOOKUP(L19,param!A$2:B$91,2,FALSE))))</f>
      </c>
      <c r="N19" s="35"/>
      <c r="O19" s="19">
        <f>IF(N19="","",IF(N19="NP",0,IF(N19="Ab",VLOOKUP(MAX($N$8:$N$99),param!A$2:B$91,2,FALSE)-25,VLOOKUP(N19,param!A$2:B$91,2,FALSE))))</f>
      </c>
      <c r="P19" s="19">
        <f t="shared" si="1"/>
      </c>
      <c r="Q19" s="36"/>
    </row>
    <row r="20" spans="1:17" ht="12.75">
      <c r="A20" s="38"/>
      <c r="B20" s="33"/>
      <c r="C20" s="33"/>
      <c r="D20" s="33"/>
      <c r="E20" s="33"/>
      <c r="F20" s="33"/>
      <c r="G20" s="33"/>
      <c r="H20" s="34">
        <v>0</v>
      </c>
      <c r="I20" s="32"/>
      <c r="J20" s="21">
        <f>I20*param!$F$2</f>
        <v>0</v>
      </c>
      <c r="K20" s="21">
        <f t="shared" si="0"/>
        <v>0</v>
      </c>
      <c r="L20" s="35"/>
      <c r="M20" s="42">
        <f>IF(L20="","",IF(L20="NP",0,IF(L20="Ab",VLOOKUP(MAX($L$8:$L$99),param!A$2:B$91,2,FALSE)-25,VLOOKUP(L20,param!A$2:B$91,2,FALSE))))</f>
      </c>
      <c r="N20" s="35"/>
      <c r="O20" s="19">
        <f>IF(N20="","",IF(N20="NP",0,IF(N20="Ab",VLOOKUP(MAX($N$8:$N$99),param!A$2:B$91,2,FALSE)-25,VLOOKUP(N20,param!A$2:B$91,2,FALSE))))</f>
      </c>
      <c r="P20" s="19">
        <f t="shared" si="1"/>
      </c>
      <c r="Q20" s="36"/>
    </row>
    <row r="21" spans="1:17" ht="12.75">
      <c r="A21" s="38"/>
      <c r="B21" s="33"/>
      <c r="C21" s="33"/>
      <c r="D21" s="33"/>
      <c r="E21" s="33"/>
      <c r="F21" s="33"/>
      <c r="G21" s="33"/>
      <c r="H21" s="34">
        <v>0</v>
      </c>
      <c r="I21" s="32"/>
      <c r="J21" s="21">
        <f>I21*param!$F$2</f>
        <v>0</v>
      </c>
      <c r="K21" s="21">
        <f t="shared" si="0"/>
        <v>0</v>
      </c>
      <c r="L21" s="32"/>
      <c r="M21" s="42">
        <f>IF(L21="","",IF(L21="NP",0,IF(L21="Ab",VLOOKUP(MAX($L$8:$L$99),param!A$2:B$91,2,FALSE)-25,VLOOKUP(L21,param!A$2:B$91,2,FALSE))))</f>
      </c>
      <c r="N21" s="35"/>
      <c r="O21" s="19">
        <f>IF(N21="","",IF(N21="NP",0,IF(N21="Ab",VLOOKUP(MAX($N$8:$N$99),param!A$2:B$91,2,FALSE)-25,VLOOKUP(N21,param!A$2:B$91,2,FALSE))))</f>
      </c>
      <c r="P21" s="19">
        <f t="shared" si="1"/>
      </c>
      <c r="Q21" s="36"/>
    </row>
    <row r="22" spans="1:17" ht="12.75">
      <c r="A22" s="38"/>
      <c r="B22" s="33"/>
      <c r="C22" s="33"/>
      <c r="D22" s="33"/>
      <c r="E22" s="33"/>
      <c r="F22" s="33"/>
      <c r="G22" s="33"/>
      <c r="H22" s="34">
        <v>0</v>
      </c>
      <c r="I22" s="32"/>
      <c r="J22" s="21">
        <f>I22*param!$F$2</f>
        <v>0</v>
      </c>
      <c r="K22" s="21">
        <f t="shared" si="0"/>
        <v>0</v>
      </c>
      <c r="L22" s="32"/>
      <c r="M22" s="42">
        <f>IF(L22="","",IF(L22="NP",0,IF(L22="Ab",VLOOKUP(MAX($L$8:$L$99),param!A$2:B$91,2,FALSE)-25,VLOOKUP(L22,param!A$2:B$91,2,FALSE))))</f>
      </c>
      <c r="N22" s="35"/>
      <c r="O22" s="19">
        <f>IF(N22="","",IF(N22="NP",0,IF(N22="Ab",VLOOKUP(MAX($N$8:$N$99),param!A$2:B$91,2,FALSE)-25,VLOOKUP(N22,param!A$2:B$91,2,FALSE))))</f>
      </c>
      <c r="P22" s="19">
        <f t="shared" si="1"/>
      </c>
      <c r="Q22" s="36"/>
    </row>
    <row r="23" spans="1:17" ht="12.75">
      <c r="A23" s="38"/>
      <c r="B23" s="33"/>
      <c r="C23" s="33"/>
      <c r="D23" s="33"/>
      <c r="E23" s="33"/>
      <c r="F23" s="33"/>
      <c r="G23" s="33"/>
      <c r="H23" s="34">
        <v>0</v>
      </c>
      <c r="I23" s="32"/>
      <c r="J23" s="21">
        <f>I23*param!$F$2</f>
        <v>0</v>
      </c>
      <c r="K23" s="21">
        <f t="shared" si="0"/>
        <v>0</v>
      </c>
      <c r="L23" s="32"/>
      <c r="M23" s="42">
        <f>IF(L23="","",IF(L23="NP",0,IF(L23="Ab",VLOOKUP(MAX($L$8:$L$99),param!A$2:B$91,2,FALSE)-25,VLOOKUP(L23,param!A$2:B$91,2,FALSE))))</f>
      </c>
      <c r="N23" s="35"/>
      <c r="O23" s="19">
        <f>IF(N23="","",IF(N23="NP",0,IF(N23="Ab",VLOOKUP(MAX($N$8:$N$99),param!A$2:B$91,2,FALSE)-25,VLOOKUP(N23,param!A$2:B$91,2,FALSE))))</f>
      </c>
      <c r="P23" s="19">
        <f t="shared" si="1"/>
      </c>
      <c r="Q23" s="36"/>
    </row>
    <row r="24" spans="1:17" ht="12.75">
      <c r="A24" s="38"/>
      <c r="B24" s="33"/>
      <c r="C24" s="33"/>
      <c r="D24" s="33"/>
      <c r="E24" s="33"/>
      <c r="F24" s="33"/>
      <c r="G24" s="33"/>
      <c r="H24" s="34">
        <v>0</v>
      </c>
      <c r="I24" s="32"/>
      <c r="J24" s="21">
        <f>I24*param!$F$2</f>
        <v>0</v>
      </c>
      <c r="K24" s="21">
        <f aca="true" t="shared" si="2" ref="K24:K87">IF(OR(L24="NP",L24="Ab"),"99:99:99",H24+J24)</f>
        <v>0</v>
      </c>
      <c r="L24" s="32"/>
      <c r="M24" s="42">
        <f>IF(L24="","",IF(L24="NP",0,IF(L24="Ab",VLOOKUP(MAX($L$8:$L$99),param!A$2:B$91,2,FALSE)-25,VLOOKUP(L24,param!A$2:B$91,2,FALSE))))</f>
      </c>
      <c r="N24" s="35"/>
      <c r="O24" s="19">
        <f>IF(N24="","",IF(N24="NP",0,IF(N24="Ab",VLOOKUP(MAX($N$8:$N$99),param!A$2:B$91,2,FALSE)-25,VLOOKUP(N24,param!A$2:B$91,2,FALSE))))</f>
      </c>
      <c r="P24" s="19">
        <f t="shared" si="1"/>
      </c>
      <c r="Q24" s="36"/>
    </row>
    <row r="25" spans="1:17" ht="12.75">
      <c r="A25" s="38"/>
      <c r="B25" s="33"/>
      <c r="C25" s="33"/>
      <c r="D25" s="33"/>
      <c r="E25" s="33"/>
      <c r="F25" s="33"/>
      <c r="G25" s="33"/>
      <c r="H25" s="34">
        <v>0</v>
      </c>
      <c r="I25" s="32"/>
      <c r="J25" s="21">
        <f>I25*param!$F$2</f>
        <v>0</v>
      </c>
      <c r="K25" s="21">
        <f t="shared" si="2"/>
        <v>0</v>
      </c>
      <c r="L25" s="32"/>
      <c r="M25" s="42">
        <f>IF(L25="","",IF(L25="NP",0,IF(L25="Ab",VLOOKUP(MAX($L$8:$L$99),param!A$2:B$91,2,FALSE)-25,VLOOKUP(L25,param!A$2:B$91,2,FALSE))))</f>
      </c>
      <c r="N25" s="35"/>
      <c r="O25" s="19">
        <f>IF(N25="","",IF(N25="NP",0,IF(N25="Ab",VLOOKUP(MAX($N$8:$N$99),param!A$2:B$91,2,FALSE)-25,VLOOKUP(N25,param!A$2:B$91,2,FALSE))))</f>
      </c>
      <c r="P25" s="19">
        <f t="shared" si="1"/>
      </c>
      <c r="Q25" s="36"/>
    </row>
    <row r="26" spans="1:17" ht="12.75">
      <c r="A26" s="38"/>
      <c r="B26" s="33"/>
      <c r="C26" s="33"/>
      <c r="D26" s="33"/>
      <c r="E26" s="33"/>
      <c r="F26" s="33"/>
      <c r="G26" s="33"/>
      <c r="H26" s="34">
        <v>0</v>
      </c>
      <c r="I26" s="32"/>
      <c r="J26" s="21">
        <f>I26*param!$F$2</f>
        <v>0</v>
      </c>
      <c r="K26" s="21">
        <f t="shared" si="2"/>
        <v>0</v>
      </c>
      <c r="L26" s="32"/>
      <c r="M26" s="42">
        <f>IF(L26="","",IF(L26="NP",0,IF(L26="Ab",VLOOKUP(MAX($L$8:$L$99),param!A$2:B$91,2,FALSE)-25,VLOOKUP(L26,param!A$2:B$91,2,FALSE))))</f>
      </c>
      <c r="N26" s="35"/>
      <c r="O26" s="19">
        <f>IF(N26="","",IF(N26="NP",0,IF(N26="Ab",VLOOKUP(MAX($N$8:$N$99),param!A$2:B$91,2,FALSE)-25,VLOOKUP(N26,param!A$2:B$91,2,FALSE))))</f>
      </c>
      <c r="P26" s="19">
        <f t="shared" si="1"/>
      </c>
      <c r="Q26" s="36"/>
    </row>
    <row r="27" spans="1:17" ht="12.75">
      <c r="A27" s="38"/>
      <c r="B27" s="33"/>
      <c r="C27" s="33"/>
      <c r="D27" s="33"/>
      <c r="E27" s="33"/>
      <c r="F27" s="33"/>
      <c r="G27" s="33"/>
      <c r="H27" s="34">
        <v>0</v>
      </c>
      <c r="I27" s="32"/>
      <c r="J27" s="21">
        <f>I27*param!$F$2</f>
        <v>0</v>
      </c>
      <c r="K27" s="21">
        <f t="shared" si="2"/>
        <v>0</v>
      </c>
      <c r="L27" s="32"/>
      <c r="M27" s="42">
        <f>IF(L27="","",IF(L27="NP",0,IF(L27="Ab",VLOOKUP(MAX($L$8:$L$99),param!A$2:B$91,2,FALSE)-25,VLOOKUP(L27,param!A$2:B$91,2,FALSE))))</f>
      </c>
      <c r="N27" s="35"/>
      <c r="O27" s="19">
        <f>IF(N27="","",IF(N27="NP",0,IF(N27="Ab",VLOOKUP(MAX($N$8:$N$99),param!A$2:B$91,2,FALSE)-25,VLOOKUP(N27,param!A$2:B$91,2,FALSE))))</f>
      </c>
      <c r="P27" s="19">
        <f t="shared" si="1"/>
      </c>
      <c r="Q27" s="36"/>
    </row>
    <row r="28" spans="1:17" ht="12.75">
      <c r="A28" s="38"/>
      <c r="B28" s="33"/>
      <c r="C28" s="33"/>
      <c r="D28" s="33"/>
      <c r="E28" s="33"/>
      <c r="F28" s="33"/>
      <c r="G28" s="33"/>
      <c r="H28" s="34">
        <v>0</v>
      </c>
      <c r="I28" s="32"/>
      <c r="J28" s="21">
        <f>I28*param!$F$2</f>
        <v>0</v>
      </c>
      <c r="K28" s="21">
        <f t="shared" si="2"/>
        <v>0</v>
      </c>
      <c r="L28" s="32"/>
      <c r="M28" s="42">
        <f>IF(L28="","",IF(L28="NP",0,IF(L28="Ab",VLOOKUP(MAX($L$8:$L$99),param!A$2:B$91,2,FALSE)-25,VLOOKUP(L28,param!A$2:B$91,2,FALSE))))</f>
      </c>
      <c r="N28" s="35"/>
      <c r="O28" s="19">
        <f>IF(N28="","",IF(N28="NP",0,IF(N28="Ab",VLOOKUP(MAX($N$8:$N$99),param!A$2:B$91,2,FALSE)-25,VLOOKUP(N28,param!A$2:B$91,2,FALSE))))</f>
      </c>
      <c r="P28" s="19">
        <f t="shared" si="1"/>
      </c>
      <c r="Q28" s="36"/>
    </row>
    <row r="29" spans="1:17" ht="12.75">
      <c r="A29" s="38"/>
      <c r="B29" s="33"/>
      <c r="C29" s="33"/>
      <c r="D29" s="33"/>
      <c r="E29" s="33"/>
      <c r="F29" s="33"/>
      <c r="G29" s="33"/>
      <c r="H29" s="34">
        <v>0</v>
      </c>
      <c r="I29" s="32"/>
      <c r="J29" s="21">
        <f>I29*param!$F$2</f>
        <v>0</v>
      </c>
      <c r="K29" s="21">
        <f t="shared" si="2"/>
        <v>0</v>
      </c>
      <c r="L29" s="32"/>
      <c r="M29" s="42">
        <f>IF(L29="","",IF(L29="NP",0,IF(L29="Ab",VLOOKUP(MAX($L$8:$L$99),param!A$2:B$91,2,FALSE)-25,VLOOKUP(L29,param!A$2:B$91,2,FALSE))))</f>
      </c>
      <c r="N29" s="35"/>
      <c r="O29" s="19">
        <f>IF(N29="","",IF(N29="NP",0,IF(N29="Ab",VLOOKUP(MAX($N$8:$N$99),param!A$2:B$91,2,FALSE)-25,VLOOKUP(N29,param!A$2:B$91,2,FALSE))))</f>
      </c>
      <c r="P29" s="19">
        <f t="shared" si="1"/>
      </c>
      <c r="Q29" s="36"/>
    </row>
    <row r="30" spans="1:17" ht="12.75">
      <c r="A30" s="38"/>
      <c r="B30" s="33"/>
      <c r="C30" s="33"/>
      <c r="D30" s="33"/>
      <c r="E30" s="33"/>
      <c r="F30" s="33"/>
      <c r="G30" s="33"/>
      <c r="H30" s="34">
        <v>0</v>
      </c>
      <c r="I30" s="32"/>
      <c r="J30" s="21">
        <f>I30*param!$F$2</f>
        <v>0</v>
      </c>
      <c r="K30" s="21">
        <f t="shared" si="2"/>
        <v>0</v>
      </c>
      <c r="L30" s="32"/>
      <c r="M30" s="42">
        <f>IF(L30="","",IF(L30="NP",0,IF(L30="Ab",VLOOKUP(MAX($L$8:$L$99),param!A$2:B$91,2,FALSE)-25,VLOOKUP(L30,param!A$2:B$91,2,FALSE))))</f>
      </c>
      <c r="N30" s="35"/>
      <c r="O30" s="19">
        <f>IF(N30="","",IF(N30="NP",0,IF(N30="Ab",VLOOKUP(MAX($N$8:$N$99),param!A$2:B$91,2,FALSE)-25,VLOOKUP(N30,param!A$2:B$91,2,FALSE))))</f>
      </c>
      <c r="P30" s="19">
        <f t="shared" si="1"/>
      </c>
      <c r="Q30" s="36"/>
    </row>
    <row r="31" spans="1:17" ht="12.75">
      <c r="A31" s="38"/>
      <c r="B31" s="33"/>
      <c r="C31" s="33"/>
      <c r="D31" s="33"/>
      <c r="E31" s="33"/>
      <c r="F31" s="33"/>
      <c r="G31" s="33"/>
      <c r="H31" s="34">
        <v>0</v>
      </c>
      <c r="I31" s="32"/>
      <c r="J31" s="21">
        <f>I31*param!$F$2</f>
        <v>0</v>
      </c>
      <c r="K31" s="21">
        <f t="shared" si="2"/>
        <v>0</v>
      </c>
      <c r="L31" s="32"/>
      <c r="M31" s="42">
        <f>IF(L31="","",IF(L31="NP",0,IF(L31="Ab",VLOOKUP(MAX($L$8:$L$99),param!A$2:B$91,2,FALSE)-25,VLOOKUP(L31,param!A$2:B$91,2,FALSE))))</f>
      </c>
      <c r="N31" s="35"/>
      <c r="O31" s="19">
        <f>IF(N31="","",IF(N31="NP",0,IF(N31="Ab",VLOOKUP(MAX($N$8:$N$99),param!A$2:B$91,2,FALSE)-25,VLOOKUP(N31,param!A$2:B$91,2,FALSE))))</f>
      </c>
      <c r="P31" s="19">
        <f t="shared" si="1"/>
      </c>
      <c r="Q31" s="36"/>
    </row>
    <row r="32" spans="1:17" ht="12.75">
      <c r="A32" s="38"/>
      <c r="B32" s="33"/>
      <c r="C32" s="33"/>
      <c r="D32" s="33"/>
      <c r="E32" s="33"/>
      <c r="F32" s="33"/>
      <c r="G32" s="33"/>
      <c r="H32" s="34">
        <v>0</v>
      </c>
      <c r="I32" s="32"/>
      <c r="J32" s="21">
        <f>I32*param!$F$2</f>
        <v>0</v>
      </c>
      <c r="K32" s="21">
        <f t="shared" si="2"/>
        <v>0</v>
      </c>
      <c r="L32" s="32"/>
      <c r="M32" s="42">
        <f>IF(L32="","",IF(L32="NP",0,IF(L32="Ab",VLOOKUP(MAX($L$8:$L$99),param!A$2:B$91,2,FALSE)-25,VLOOKUP(L32,param!A$2:B$91,2,FALSE))))</f>
      </c>
      <c r="N32" s="35"/>
      <c r="O32" s="19">
        <f>IF(N32="","",IF(N32="NP",0,IF(N32="Ab",VLOOKUP(MAX($N$8:$N$99),param!A$2:B$91,2,FALSE)-25,VLOOKUP(N32,param!A$2:B$91,2,FALSE))))</f>
      </c>
      <c r="P32" s="19">
        <f t="shared" si="1"/>
      </c>
      <c r="Q32" s="36"/>
    </row>
    <row r="33" spans="1:17" ht="12.75">
      <c r="A33" s="38"/>
      <c r="B33" s="33"/>
      <c r="C33" s="33"/>
      <c r="D33" s="33"/>
      <c r="E33" s="33"/>
      <c r="F33" s="33"/>
      <c r="G33" s="33"/>
      <c r="H33" s="34">
        <v>0</v>
      </c>
      <c r="I33" s="32"/>
      <c r="J33" s="21">
        <f>I33*param!$F$2</f>
        <v>0</v>
      </c>
      <c r="K33" s="21">
        <f t="shared" si="2"/>
        <v>0</v>
      </c>
      <c r="L33" s="32"/>
      <c r="M33" s="42">
        <f>IF(L33="","",IF(L33="NP",0,IF(L33="Ab",VLOOKUP(MAX($L$8:$L$99),param!A$2:B$91,2,FALSE)-25,VLOOKUP(L33,param!A$2:B$91,2,FALSE))))</f>
      </c>
      <c r="N33" s="35"/>
      <c r="O33" s="19">
        <f>IF(N33="","",IF(N33="NP",0,IF(N33="Ab",VLOOKUP(MAX($N$8:$N$99),param!A$2:B$91,2,FALSE)-25,VLOOKUP(N33,param!A$2:B$91,2,FALSE))))</f>
      </c>
      <c r="P33" s="19">
        <f t="shared" si="1"/>
      </c>
      <c r="Q33" s="36"/>
    </row>
    <row r="34" spans="1:17" ht="12.75">
      <c r="A34" s="38"/>
      <c r="B34" s="33"/>
      <c r="C34" s="33"/>
      <c r="D34" s="33"/>
      <c r="E34" s="33"/>
      <c r="F34" s="33"/>
      <c r="G34" s="33"/>
      <c r="H34" s="34">
        <v>0</v>
      </c>
      <c r="I34" s="32"/>
      <c r="J34" s="21">
        <f>I34*param!$F$2</f>
        <v>0</v>
      </c>
      <c r="K34" s="21">
        <f t="shared" si="2"/>
        <v>0</v>
      </c>
      <c r="L34" s="32"/>
      <c r="M34" s="42">
        <f>IF(L34="","",IF(L34="NP",0,IF(L34="Ab",VLOOKUP(MAX($L$8:$L$99),param!A$2:B$91,2,FALSE)-25,VLOOKUP(L34,param!A$2:B$91,2,FALSE))))</f>
      </c>
      <c r="N34" s="35"/>
      <c r="O34" s="19">
        <f>IF(N34="","",IF(N34="NP",0,IF(N34="Ab",VLOOKUP(MAX($N$8:$N$99),param!A$2:B$91,2,FALSE)-25,VLOOKUP(N34,param!A$2:B$91,2,FALSE))))</f>
      </c>
      <c r="P34" s="19">
        <f t="shared" si="1"/>
      </c>
      <c r="Q34" s="36"/>
    </row>
    <row r="35" spans="1:17" ht="12.75">
      <c r="A35" s="38"/>
      <c r="B35" s="33"/>
      <c r="C35" s="33"/>
      <c r="D35" s="33"/>
      <c r="E35" s="33"/>
      <c r="F35" s="33"/>
      <c r="G35" s="33"/>
      <c r="H35" s="34">
        <v>0</v>
      </c>
      <c r="I35" s="32"/>
      <c r="J35" s="21">
        <f>I35*param!$F$2</f>
        <v>0</v>
      </c>
      <c r="K35" s="21">
        <f t="shared" si="2"/>
        <v>0</v>
      </c>
      <c r="L35" s="32"/>
      <c r="M35" s="42">
        <f>IF(L35="","",IF(L35="NP",0,IF(L35="Ab",VLOOKUP(MAX($L$8:$L$99),param!A$2:B$91,2,FALSE)-25,VLOOKUP(L35,param!A$2:B$91,2,FALSE))))</f>
      </c>
      <c r="N35" s="35"/>
      <c r="O35" s="19">
        <f>IF(N35="","",IF(N35="NP",0,IF(N35="Ab",VLOOKUP(MAX($N$8:$N$99),param!A$2:B$91,2,FALSE)-25,VLOOKUP(N35,param!A$2:B$91,2,FALSE))))</f>
      </c>
      <c r="P35" s="19">
        <f t="shared" si="1"/>
      </c>
      <c r="Q35" s="36"/>
    </row>
    <row r="36" spans="1:17" ht="12.75">
      <c r="A36" s="38"/>
      <c r="B36" s="33"/>
      <c r="C36" s="33"/>
      <c r="D36" s="33"/>
      <c r="E36" s="33"/>
      <c r="F36" s="33"/>
      <c r="G36" s="33"/>
      <c r="H36" s="34">
        <v>0</v>
      </c>
      <c r="I36" s="32"/>
      <c r="J36" s="21">
        <f>I36*param!$F$2</f>
        <v>0</v>
      </c>
      <c r="K36" s="21">
        <f t="shared" si="2"/>
        <v>0</v>
      </c>
      <c r="L36" s="32"/>
      <c r="M36" s="42">
        <f>IF(L36="","",IF(L36="NP",0,IF(L36="Ab",VLOOKUP(MAX($L$8:$L$99),param!A$2:B$91,2,FALSE)-25,VLOOKUP(L36,param!A$2:B$91,2,FALSE))))</f>
      </c>
      <c r="N36" s="35"/>
      <c r="O36" s="19">
        <f>IF(N36="","",IF(N36="NP",0,IF(N36="Ab",VLOOKUP(MAX($N$8:$N$99),param!A$2:B$91,2,FALSE)-25,VLOOKUP(N36,param!A$2:B$91,2,FALSE))))</f>
      </c>
      <c r="P36" s="19">
        <f t="shared" si="1"/>
      </c>
      <c r="Q36" s="36"/>
    </row>
    <row r="37" spans="1:17" ht="12.75">
      <c r="A37" s="38"/>
      <c r="B37" s="33"/>
      <c r="C37" s="33"/>
      <c r="D37" s="33"/>
      <c r="E37" s="33"/>
      <c r="F37" s="33"/>
      <c r="G37" s="33"/>
      <c r="H37" s="34">
        <v>0</v>
      </c>
      <c r="I37" s="32"/>
      <c r="J37" s="21">
        <f>I37*param!$F$2</f>
        <v>0</v>
      </c>
      <c r="K37" s="21">
        <f t="shared" si="2"/>
        <v>0</v>
      </c>
      <c r="L37" s="32"/>
      <c r="M37" s="42">
        <f>IF(L37="","",IF(L37="NP",0,IF(L37="Ab",VLOOKUP(MAX($L$8:$L$99),param!A$2:B$91,2,FALSE)-25,VLOOKUP(L37,param!A$2:B$91,2,FALSE))))</f>
      </c>
      <c r="N37" s="35"/>
      <c r="O37" s="19">
        <f>IF(N37="","",IF(N37="NP",0,IF(N37="Ab",VLOOKUP(MAX($N$8:$N$99),param!A$2:B$91,2,FALSE)-25,VLOOKUP(N37,param!A$2:B$91,2,FALSE))))</f>
      </c>
      <c r="P37" s="19">
        <f t="shared" si="1"/>
      </c>
      <c r="Q37" s="36"/>
    </row>
    <row r="38" spans="1:17" ht="12.75">
      <c r="A38" s="38"/>
      <c r="B38" s="33"/>
      <c r="C38" s="33"/>
      <c r="D38" s="33"/>
      <c r="E38" s="33"/>
      <c r="F38" s="33"/>
      <c r="G38" s="33"/>
      <c r="H38" s="34">
        <v>0</v>
      </c>
      <c r="I38" s="32"/>
      <c r="J38" s="21">
        <f>I38*param!$F$2</f>
        <v>0</v>
      </c>
      <c r="K38" s="21">
        <f t="shared" si="2"/>
        <v>0</v>
      </c>
      <c r="L38" s="32"/>
      <c r="M38" s="42">
        <f>IF(L38="","",IF(L38="NP",0,IF(L38="Ab",VLOOKUP(MAX($L$8:$L$99),param!A$2:B$91,2,FALSE)-25,VLOOKUP(L38,param!A$2:B$91,2,FALSE))))</f>
      </c>
      <c r="N38" s="35"/>
      <c r="O38" s="19">
        <f>IF(N38="","",IF(N38="NP",0,IF(N38="Ab",VLOOKUP(MAX($N$8:$N$99),param!A$2:B$91,2,FALSE)-25,VLOOKUP(N38,param!A$2:B$91,2,FALSE))))</f>
      </c>
      <c r="P38" s="19">
        <f t="shared" si="1"/>
      </c>
      <c r="Q38" s="36"/>
    </row>
    <row r="39" spans="1:17" ht="12.75">
      <c r="A39" s="38"/>
      <c r="B39" s="33"/>
      <c r="C39" s="33"/>
      <c r="D39" s="33"/>
      <c r="E39" s="33"/>
      <c r="F39" s="33"/>
      <c r="G39" s="33"/>
      <c r="H39" s="34">
        <v>0</v>
      </c>
      <c r="I39" s="32"/>
      <c r="J39" s="21">
        <f>I39*param!$F$2</f>
        <v>0</v>
      </c>
      <c r="K39" s="21">
        <f t="shared" si="2"/>
        <v>0</v>
      </c>
      <c r="L39" s="32"/>
      <c r="M39" s="42">
        <f>IF(L39="","",IF(L39="NP",0,IF(L39="Ab",VLOOKUP(MAX($L$8:$L$99),param!A$2:B$91,2,FALSE)-25,VLOOKUP(L39,param!A$2:B$91,2,FALSE))))</f>
      </c>
      <c r="N39" s="35"/>
      <c r="O39" s="19">
        <f>IF(N39="","",IF(N39="NP",0,IF(N39="Ab",VLOOKUP(MAX($N$8:$N$99),param!A$2:B$91,2,FALSE)-25,VLOOKUP(N39,param!A$2:B$91,2,FALSE))))</f>
      </c>
      <c r="P39" s="19">
        <f t="shared" si="1"/>
      </c>
      <c r="Q39" s="36"/>
    </row>
    <row r="40" spans="1:17" ht="12.75">
      <c r="A40" s="38"/>
      <c r="B40" s="33"/>
      <c r="C40" s="33"/>
      <c r="D40" s="33"/>
      <c r="E40" s="33"/>
      <c r="F40" s="33"/>
      <c r="G40" s="33"/>
      <c r="H40" s="34">
        <v>0</v>
      </c>
      <c r="I40" s="32"/>
      <c r="J40" s="21">
        <f>I40*param!$F$2</f>
        <v>0</v>
      </c>
      <c r="K40" s="21">
        <f t="shared" si="2"/>
        <v>0</v>
      </c>
      <c r="L40" s="32"/>
      <c r="M40" s="42">
        <f>IF(L40="","",IF(L40="NP",0,IF(L40="Ab",VLOOKUP(MAX($L$8:$L$99),param!A$2:B$91,2,FALSE)-25,VLOOKUP(L40,param!A$2:B$91,2,FALSE))))</f>
      </c>
      <c r="N40" s="35"/>
      <c r="O40" s="19">
        <f>IF(N40="","",IF(N40="NP",0,IF(N40="Ab",VLOOKUP(MAX($N$8:$N$99),param!A$2:B$91,2,FALSE)-25,VLOOKUP(N40,param!A$2:B$91,2,FALSE))))</f>
      </c>
      <c r="P40" s="19">
        <f t="shared" si="1"/>
      </c>
      <c r="Q40" s="36"/>
    </row>
    <row r="41" spans="1:17" ht="12.75">
      <c r="A41" s="38"/>
      <c r="B41" s="33"/>
      <c r="C41" s="33"/>
      <c r="D41" s="33"/>
      <c r="E41" s="33"/>
      <c r="F41" s="33"/>
      <c r="G41" s="33"/>
      <c r="H41" s="34">
        <v>0</v>
      </c>
      <c r="I41" s="32"/>
      <c r="J41" s="21">
        <f>I41*param!$F$2</f>
        <v>0</v>
      </c>
      <c r="K41" s="21">
        <f t="shared" si="2"/>
        <v>0</v>
      </c>
      <c r="L41" s="32"/>
      <c r="M41" s="42">
        <f>IF(L41="","",IF(L41="NP",0,IF(L41="Ab",VLOOKUP(MAX($L$8:$L$99),param!A$2:B$91,2,FALSE)-25,VLOOKUP(L41,param!A$2:B$91,2,FALSE))))</f>
      </c>
      <c r="N41" s="35"/>
      <c r="O41" s="19">
        <f>IF(N41="","",IF(N41="NP",0,IF(N41="Ab",VLOOKUP(MAX($N$8:$N$99),param!A$2:B$91,2,FALSE)-25,VLOOKUP(N41,param!A$2:B$91,2,FALSE))))</f>
      </c>
      <c r="P41" s="19">
        <f t="shared" si="1"/>
      </c>
      <c r="Q41" s="36"/>
    </row>
    <row r="42" spans="1:17" ht="12.75">
      <c r="A42" s="38"/>
      <c r="B42" s="33"/>
      <c r="C42" s="33"/>
      <c r="D42" s="33"/>
      <c r="E42" s="33"/>
      <c r="F42" s="33"/>
      <c r="G42" s="33"/>
      <c r="H42" s="34">
        <v>0</v>
      </c>
      <c r="I42" s="32"/>
      <c r="J42" s="21">
        <f>I42*param!$F$2</f>
        <v>0</v>
      </c>
      <c r="K42" s="21">
        <f t="shared" si="2"/>
        <v>0</v>
      </c>
      <c r="L42" s="32"/>
      <c r="M42" s="42">
        <f>IF(L42="","",IF(L42="NP",0,IF(L42="Ab",VLOOKUP(MAX($L$8:$L$99),param!A$2:B$91,2,FALSE)-25,VLOOKUP(L42,param!A$2:B$91,2,FALSE))))</f>
      </c>
      <c r="N42" s="35"/>
      <c r="O42" s="19">
        <f>IF(N42="","",IF(N42="NP",0,IF(N42="Ab",VLOOKUP(MAX($N$8:$N$99),param!A$2:B$91,2,FALSE)-25,VLOOKUP(N42,param!A$2:B$91,2,FALSE))))</f>
      </c>
      <c r="P42" s="19">
        <f t="shared" si="1"/>
      </c>
      <c r="Q42" s="36"/>
    </row>
    <row r="43" spans="1:17" ht="12.75">
      <c r="A43" s="38"/>
      <c r="B43" s="33"/>
      <c r="C43" s="33"/>
      <c r="D43" s="33"/>
      <c r="E43" s="33"/>
      <c r="F43" s="33"/>
      <c r="G43" s="33"/>
      <c r="H43" s="34">
        <v>0</v>
      </c>
      <c r="I43" s="32"/>
      <c r="J43" s="21">
        <f>I43*param!$F$2</f>
        <v>0</v>
      </c>
      <c r="K43" s="21">
        <f t="shared" si="2"/>
        <v>0</v>
      </c>
      <c r="L43" s="32"/>
      <c r="M43" s="42">
        <f>IF(L43="","",IF(L43="NP",0,IF(L43="Ab",VLOOKUP(MAX($L$8:$L$99),param!A$2:B$91,2,FALSE)-25,VLOOKUP(L43,param!A$2:B$91,2,FALSE))))</f>
      </c>
      <c r="N43" s="35"/>
      <c r="O43" s="19">
        <f>IF(N43="","",IF(N43="NP",0,IF(N43="Ab",VLOOKUP(MAX($N$8:$N$99),param!A$2:B$91,2,FALSE)-25,VLOOKUP(N43,param!A$2:B$91,2,FALSE))))</f>
      </c>
      <c r="P43" s="19">
        <f t="shared" si="1"/>
      </c>
      <c r="Q43" s="36"/>
    </row>
    <row r="44" spans="1:17" ht="12.75">
      <c r="A44" s="38"/>
      <c r="B44" s="33"/>
      <c r="C44" s="33"/>
      <c r="D44" s="33"/>
      <c r="E44" s="33"/>
      <c r="F44" s="33"/>
      <c r="G44" s="33"/>
      <c r="H44" s="34">
        <v>0</v>
      </c>
      <c r="I44" s="32"/>
      <c r="J44" s="21">
        <f>I44*param!$F$2</f>
        <v>0</v>
      </c>
      <c r="K44" s="21">
        <f t="shared" si="2"/>
        <v>0</v>
      </c>
      <c r="L44" s="32"/>
      <c r="M44" s="42">
        <f>IF(L44="","",IF(L44="NP",0,IF(L44="Ab",VLOOKUP(MAX($L$8:$L$99),param!A$2:B$91,2,FALSE)-25,VLOOKUP(L44,param!A$2:B$91,2,FALSE))))</f>
      </c>
      <c r="N44" s="35"/>
      <c r="O44" s="19">
        <f>IF(N44="","",IF(N44="NP",0,IF(N44="Ab",VLOOKUP(MAX($N$8:$N$99),param!A$2:B$91,2,FALSE)-25,VLOOKUP(N44,param!A$2:B$91,2,FALSE))))</f>
      </c>
      <c r="P44" s="19">
        <f t="shared" si="1"/>
      </c>
      <c r="Q44" s="36"/>
    </row>
    <row r="45" spans="1:17" ht="12.75">
      <c r="A45" s="38"/>
      <c r="B45" s="33"/>
      <c r="C45" s="33"/>
      <c r="D45" s="33"/>
      <c r="E45" s="33"/>
      <c r="F45" s="33"/>
      <c r="G45" s="33"/>
      <c r="H45" s="34">
        <v>0</v>
      </c>
      <c r="I45" s="32"/>
      <c r="J45" s="21">
        <f>I45*param!$F$2</f>
        <v>0</v>
      </c>
      <c r="K45" s="21">
        <f t="shared" si="2"/>
        <v>0</v>
      </c>
      <c r="L45" s="32"/>
      <c r="M45" s="42">
        <f>IF(L45="","",IF(L45="NP",0,IF(L45="Ab",VLOOKUP(MAX($L$8:$L$99),param!A$2:B$91,2,FALSE)-25,VLOOKUP(L45,param!A$2:B$91,2,FALSE))))</f>
      </c>
      <c r="N45" s="35"/>
      <c r="O45" s="19">
        <f>IF(N45="","",IF(N45="NP",0,IF(N45="Ab",VLOOKUP(MAX($N$8:$N$99),param!A$2:B$91,2,FALSE)-25,VLOOKUP(N45,param!A$2:B$91,2,FALSE))))</f>
      </c>
      <c r="P45" s="19">
        <f t="shared" si="1"/>
      </c>
      <c r="Q45" s="36"/>
    </row>
    <row r="46" spans="1:17" ht="12.75">
      <c r="A46" s="38"/>
      <c r="B46" s="33"/>
      <c r="C46" s="33"/>
      <c r="D46" s="33"/>
      <c r="E46" s="33"/>
      <c r="F46" s="33"/>
      <c r="G46" s="33"/>
      <c r="H46" s="34">
        <v>0</v>
      </c>
      <c r="I46" s="32"/>
      <c r="J46" s="21">
        <f>I46*param!$F$2</f>
        <v>0</v>
      </c>
      <c r="K46" s="21">
        <f t="shared" si="2"/>
        <v>0</v>
      </c>
      <c r="L46" s="32"/>
      <c r="M46" s="42">
        <f>IF(L46="","",IF(L46="NP",0,IF(L46="Ab",VLOOKUP(MAX($L$8:$L$99),param!A$2:B$91,2,FALSE)-25,VLOOKUP(L46,param!A$2:B$91,2,FALSE))))</f>
      </c>
      <c r="N46" s="35"/>
      <c r="O46" s="19">
        <f>IF(N46="","",IF(N46="NP",0,IF(N46="Ab",VLOOKUP(MAX($N$8:$N$99),param!A$2:B$91,2,FALSE)-25,VLOOKUP(N46,param!A$2:B$91,2,FALSE))))</f>
      </c>
      <c r="P46" s="19">
        <f t="shared" si="1"/>
      </c>
      <c r="Q46" s="36"/>
    </row>
    <row r="47" spans="1:17" ht="12.75">
      <c r="A47" s="38"/>
      <c r="B47" s="33"/>
      <c r="C47" s="33"/>
      <c r="D47" s="33"/>
      <c r="E47" s="33"/>
      <c r="F47" s="33"/>
      <c r="G47" s="33"/>
      <c r="H47" s="34">
        <v>0</v>
      </c>
      <c r="I47" s="32"/>
      <c r="J47" s="21">
        <f>I47*param!$F$2</f>
        <v>0</v>
      </c>
      <c r="K47" s="21">
        <f t="shared" si="2"/>
        <v>0</v>
      </c>
      <c r="L47" s="32"/>
      <c r="M47" s="42">
        <f>IF(L47="","",IF(L47="NP",0,IF(L47="Ab",VLOOKUP(MAX($L$8:$L$99),param!A$2:B$91,2,FALSE)-25,VLOOKUP(L47,param!A$2:B$91,2,FALSE))))</f>
      </c>
      <c r="N47" s="35"/>
      <c r="O47" s="19">
        <f>IF(N47="","",IF(N47="NP",0,IF(N47="Ab",VLOOKUP(MAX($N$8:$N$99),param!A$2:B$91,2,FALSE)-25,VLOOKUP(N47,param!A$2:B$91,2,FALSE))))</f>
      </c>
      <c r="P47" s="19">
        <f t="shared" si="1"/>
      </c>
      <c r="Q47" s="36"/>
    </row>
    <row r="48" spans="1:17" ht="12.75">
      <c r="A48" s="38"/>
      <c r="B48" s="33"/>
      <c r="C48" s="33"/>
      <c r="D48" s="33"/>
      <c r="E48" s="33"/>
      <c r="F48" s="33"/>
      <c r="G48" s="33"/>
      <c r="H48" s="34">
        <v>0</v>
      </c>
      <c r="I48" s="32"/>
      <c r="J48" s="21">
        <f>I48*param!$F$2</f>
        <v>0</v>
      </c>
      <c r="K48" s="21">
        <f t="shared" si="2"/>
        <v>0</v>
      </c>
      <c r="L48" s="32"/>
      <c r="M48" s="42">
        <f>IF(L48="","",IF(L48="NP",0,IF(L48="Ab",VLOOKUP(MAX($L$8:$L$99),param!A$2:B$91,2,FALSE)-25,VLOOKUP(L48,param!A$2:B$91,2,FALSE))))</f>
      </c>
      <c r="N48" s="35"/>
      <c r="O48" s="19">
        <f>IF(N48="","",IF(N48="NP",0,IF(N48="Ab",VLOOKUP(MAX($N$8:$N$99),param!A$2:B$91,2,FALSE)-25,VLOOKUP(N48,param!A$2:B$91,2,FALSE))))</f>
      </c>
      <c r="P48" s="19">
        <f t="shared" si="1"/>
      </c>
      <c r="Q48" s="36"/>
    </row>
    <row r="49" spans="1:17" ht="12.75">
      <c r="A49" s="38"/>
      <c r="B49" s="33"/>
      <c r="C49" s="33"/>
      <c r="D49" s="33"/>
      <c r="E49" s="33"/>
      <c r="F49" s="33"/>
      <c r="G49" s="33"/>
      <c r="H49" s="34">
        <v>0</v>
      </c>
      <c r="I49" s="32"/>
      <c r="J49" s="21">
        <f>I49*param!$F$2</f>
        <v>0</v>
      </c>
      <c r="K49" s="21">
        <f t="shared" si="2"/>
        <v>0</v>
      </c>
      <c r="L49" s="32"/>
      <c r="M49" s="42">
        <f>IF(L49="","",IF(L49="NP",0,IF(L49="Ab",VLOOKUP(MAX($L$8:$L$99),param!A$2:B$91,2,FALSE)-25,VLOOKUP(L49,param!A$2:B$91,2,FALSE))))</f>
      </c>
      <c r="N49" s="35"/>
      <c r="O49" s="19">
        <f>IF(N49="","",IF(N49="NP",0,IF(N49="Ab",VLOOKUP(MAX($N$8:$N$99),param!A$2:B$91,2,FALSE)-25,VLOOKUP(N49,param!A$2:B$91,2,FALSE))))</f>
      </c>
      <c r="P49" s="19">
        <f t="shared" si="1"/>
      </c>
      <c r="Q49" s="36"/>
    </row>
    <row r="50" spans="1:17" ht="12.75">
      <c r="A50" s="38"/>
      <c r="B50" s="33"/>
      <c r="C50" s="33"/>
      <c r="D50" s="33"/>
      <c r="E50" s="33"/>
      <c r="F50" s="33"/>
      <c r="G50" s="33"/>
      <c r="H50" s="34">
        <v>0</v>
      </c>
      <c r="I50" s="32"/>
      <c r="J50" s="21">
        <f>I50*param!$F$2</f>
        <v>0</v>
      </c>
      <c r="K50" s="21">
        <f t="shared" si="2"/>
        <v>0</v>
      </c>
      <c r="L50" s="32"/>
      <c r="M50" s="42">
        <f>IF(L50="","",IF(L50="NP",0,IF(L50="Ab",VLOOKUP(MAX($L$8:$L$99),param!A$2:B$91,2,FALSE)-25,VLOOKUP(L50,param!A$2:B$91,2,FALSE))))</f>
      </c>
      <c r="N50" s="35"/>
      <c r="O50" s="19">
        <f>IF(N50="","",IF(N50="NP",0,IF(N50="Ab",VLOOKUP(MAX($N$8:$N$99),param!A$2:B$91,2,FALSE)-25,VLOOKUP(N50,param!A$2:B$91,2,FALSE))))</f>
      </c>
      <c r="P50" s="19">
        <f t="shared" si="1"/>
      </c>
      <c r="Q50" s="36"/>
    </row>
    <row r="51" spans="1:17" ht="12.75">
      <c r="A51" s="38"/>
      <c r="B51" s="33"/>
      <c r="C51" s="33"/>
      <c r="D51" s="33"/>
      <c r="E51" s="33"/>
      <c r="F51" s="33"/>
      <c r="G51" s="33"/>
      <c r="H51" s="34">
        <v>0</v>
      </c>
      <c r="I51" s="32"/>
      <c r="J51" s="21">
        <f>I51*param!$F$2</f>
        <v>0</v>
      </c>
      <c r="K51" s="21">
        <f t="shared" si="2"/>
        <v>0</v>
      </c>
      <c r="L51" s="32"/>
      <c r="M51" s="42">
        <f>IF(L51="","",IF(L51="NP",0,IF(L51="Ab",VLOOKUP(MAX($L$8:$L$99),param!A$2:B$91,2,FALSE)-25,VLOOKUP(L51,param!A$2:B$91,2,FALSE))))</f>
      </c>
      <c r="N51" s="35"/>
      <c r="O51" s="19">
        <f>IF(N51="","",IF(N51="NP",0,IF(N51="Ab",VLOOKUP(MAX($N$8:$N$99),param!A$2:B$91,2,FALSE)-25,VLOOKUP(N51,param!A$2:B$91,2,FALSE))))</f>
      </c>
      <c r="P51" s="19">
        <f t="shared" si="1"/>
      </c>
      <c r="Q51" s="36"/>
    </row>
    <row r="52" spans="1:17" ht="12.75">
      <c r="A52" s="38"/>
      <c r="B52" s="33"/>
      <c r="C52" s="33"/>
      <c r="D52" s="33"/>
      <c r="E52" s="33"/>
      <c r="F52" s="33"/>
      <c r="G52" s="33"/>
      <c r="H52" s="34">
        <v>0</v>
      </c>
      <c r="I52" s="32"/>
      <c r="J52" s="21">
        <f>I52*param!$F$2</f>
        <v>0</v>
      </c>
      <c r="K52" s="21">
        <f t="shared" si="2"/>
        <v>0</v>
      </c>
      <c r="L52" s="32"/>
      <c r="M52" s="42">
        <f>IF(L52="","",IF(L52="NP",0,IF(L52="Ab",VLOOKUP(MAX($L$8:$L$99),param!A$2:B$91,2,FALSE)-25,VLOOKUP(L52,param!A$2:B$91,2,FALSE))))</f>
      </c>
      <c r="N52" s="35"/>
      <c r="O52" s="19">
        <f>IF(N52="","",IF(N52="NP",0,IF(N52="Ab",VLOOKUP(MAX($N$8:$N$99),param!A$2:B$91,2,FALSE)-25,VLOOKUP(N52,param!A$2:B$91,2,FALSE))))</f>
      </c>
      <c r="P52" s="19">
        <f t="shared" si="1"/>
      </c>
      <c r="Q52" s="36"/>
    </row>
    <row r="53" spans="1:17" ht="12.75">
      <c r="A53" s="38"/>
      <c r="B53" s="33"/>
      <c r="C53" s="33"/>
      <c r="D53" s="33"/>
      <c r="E53" s="33"/>
      <c r="F53" s="33"/>
      <c r="G53" s="33"/>
      <c r="H53" s="34">
        <v>0</v>
      </c>
      <c r="I53" s="32"/>
      <c r="J53" s="21">
        <f>I53*param!$F$2</f>
        <v>0</v>
      </c>
      <c r="K53" s="21">
        <f t="shared" si="2"/>
        <v>0</v>
      </c>
      <c r="L53" s="32"/>
      <c r="M53" s="42">
        <f>IF(L53="","",IF(L53="NP",0,IF(L53="Ab",VLOOKUP(MAX($L$8:$L$99),param!A$2:B$91,2,FALSE)-25,VLOOKUP(L53,param!A$2:B$91,2,FALSE))))</f>
      </c>
      <c r="N53" s="35"/>
      <c r="O53" s="19">
        <f>IF(N53="","",IF(N53="NP",0,IF(N53="Ab",VLOOKUP(MAX($N$8:$N$99),param!A$2:B$91,2,FALSE)-25,VLOOKUP(N53,param!A$2:B$91,2,FALSE))))</f>
      </c>
      <c r="P53" s="19">
        <f t="shared" si="1"/>
      </c>
      <c r="Q53" s="36"/>
    </row>
    <row r="54" spans="1:17" ht="12.75">
      <c r="A54" s="38"/>
      <c r="B54" s="33"/>
      <c r="C54" s="33"/>
      <c r="D54" s="33"/>
      <c r="E54" s="33"/>
      <c r="F54" s="33"/>
      <c r="G54" s="33"/>
      <c r="H54" s="34">
        <v>0</v>
      </c>
      <c r="I54" s="32"/>
      <c r="J54" s="21">
        <f>I54*param!$F$2</f>
        <v>0</v>
      </c>
      <c r="K54" s="21">
        <f t="shared" si="2"/>
        <v>0</v>
      </c>
      <c r="L54" s="32"/>
      <c r="M54" s="42">
        <f>IF(L54="","",IF(L54="NP",0,IF(L54="Ab",VLOOKUP(MAX($L$8:$L$99),param!A$2:B$91,2,FALSE)-25,VLOOKUP(L54,param!A$2:B$91,2,FALSE))))</f>
      </c>
      <c r="N54" s="35"/>
      <c r="O54" s="19">
        <f>IF(N54="","",IF(N54="NP",0,IF(N54="Ab",VLOOKUP(MAX($N$8:$N$99),param!A$2:B$91,2,FALSE)-25,VLOOKUP(N54,param!A$2:B$91,2,FALSE))))</f>
      </c>
      <c r="P54" s="19">
        <f t="shared" si="1"/>
      </c>
      <c r="Q54" s="36"/>
    </row>
    <row r="55" spans="1:17" ht="12.75">
      <c r="A55" s="38"/>
      <c r="B55" s="33"/>
      <c r="C55" s="33"/>
      <c r="D55" s="33"/>
      <c r="E55" s="33"/>
      <c r="F55" s="33"/>
      <c r="G55" s="33"/>
      <c r="H55" s="34">
        <v>0</v>
      </c>
      <c r="I55" s="32"/>
      <c r="J55" s="21">
        <f>I55*param!$F$2</f>
        <v>0</v>
      </c>
      <c r="K55" s="21">
        <f t="shared" si="2"/>
        <v>0</v>
      </c>
      <c r="L55" s="32"/>
      <c r="M55" s="42">
        <f>IF(L55="","",IF(L55="NP",0,IF(L55="Ab",VLOOKUP(MAX($L$8:$L$99),param!A$2:B$91,2,FALSE)-25,VLOOKUP(L55,param!A$2:B$91,2,FALSE))))</f>
      </c>
      <c r="N55" s="35"/>
      <c r="O55" s="19">
        <f>IF(N55="","",IF(N55="NP",0,IF(N55="Ab",VLOOKUP(MAX($N$8:$N$99),param!A$2:B$91,2,FALSE)-25,VLOOKUP(N55,param!A$2:B$91,2,FALSE))))</f>
      </c>
      <c r="P55" s="19">
        <f t="shared" si="1"/>
      </c>
      <c r="Q55" s="36"/>
    </row>
    <row r="56" spans="1:17" ht="12.75">
      <c r="A56" s="38"/>
      <c r="B56" s="33"/>
      <c r="C56" s="33"/>
      <c r="D56" s="33"/>
      <c r="E56" s="33"/>
      <c r="F56" s="33"/>
      <c r="G56" s="33"/>
      <c r="H56" s="34">
        <v>0</v>
      </c>
      <c r="I56" s="32"/>
      <c r="J56" s="21">
        <f>I56*param!$F$2</f>
        <v>0</v>
      </c>
      <c r="K56" s="21">
        <f t="shared" si="2"/>
        <v>0</v>
      </c>
      <c r="L56" s="32"/>
      <c r="M56" s="42">
        <f>IF(L56="","",IF(L56="NP",0,IF(L56="Ab",VLOOKUP(MAX($L$8:$L$99),param!A$2:B$91,2,FALSE)-25,VLOOKUP(L56,param!A$2:B$91,2,FALSE))))</f>
      </c>
      <c r="N56" s="35"/>
      <c r="O56" s="19">
        <f>IF(N56="","",IF(N56="NP",0,IF(N56="Ab",VLOOKUP(MAX($N$8:$N$99),param!A$2:B$91,2,FALSE)-25,VLOOKUP(N56,param!A$2:B$91,2,FALSE))))</f>
      </c>
      <c r="P56" s="19">
        <f t="shared" si="1"/>
      </c>
      <c r="Q56" s="36"/>
    </row>
    <row r="57" spans="1:17" ht="12.75">
      <c r="A57" s="38"/>
      <c r="B57" s="33"/>
      <c r="C57" s="33"/>
      <c r="D57" s="33"/>
      <c r="E57" s="33"/>
      <c r="F57" s="33"/>
      <c r="G57" s="33"/>
      <c r="H57" s="34">
        <v>0</v>
      </c>
      <c r="I57" s="32"/>
      <c r="J57" s="21">
        <f>I57*param!$F$2</f>
        <v>0</v>
      </c>
      <c r="K57" s="21">
        <f t="shared" si="2"/>
        <v>0</v>
      </c>
      <c r="L57" s="32"/>
      <c r="M57" s="42">
        <f>IF(L57="","",IF(L57="NP",0,IF(L57="Ab",VLOOKUP(MAX($L$8:$L$99),param!A$2:B$91,2,FALSE)-25,VLOOKUP(L57,param!A$2:B$91,2,FALSE))))</f>
      </c>
      <c r="N57" s="35"/>
      <c r="O57" s="19">
        <f>IF(N57="","",IF(N57="NP",0,IF(N57="Ab",VLOOKUP(MAX($N$8:$N$99),param!A$2:B$91,2,FALSE)-25,VLOOKUP(N57,param!A$2:B$91,2,FALSE))))</f>
      </c>
      <c r="P57" s="19">
        <f t="shared" si="1"/>
      </c>
      <c r="Q57" s="36"/>
    </row>
    <row r="58" spans="1:17" ht="12.75">
      <c r="A58" s="38"/>
      <c r="B58" s="33"/>
      <c r="C58" s="33"/>
      <c r="D58" s="33"/>
      <c r="E58" s="33"/>
      <c r="F58" s="33"/>
      <c r="G58" s="33"/>
      <c r="H58" s="34">
        <v>0</v>
      </c>
      <c r="I58" s="32"/>
      <c r="J58" s="21">
        <f>I58*param!$F$2</f>
        <v>0</v>
      </c>
      <c r="K58" s="21">
        <f t="shared" si="2"/>
        <v>0</v>
      </c>
      <c r="L58" s="32"/>
      <c r="M58" s="42">
        <f>IF(L58="","",IF(L58="NP",0,IF(L58="Ab",VLOOKUP(MAX($L$8:$L$99),param!A$2:B$91,2,FALSE)-25,VLOOKUP(L58,param!A$2:B$91,2,FALSE))))</f>
      </c>
      <c r="N58" s="35"/>
      <c r="O58" s="19">
        <f>IF(N58="","",IF(N58="NP",0,IF(N58="Ab",VLOOKUP(MAX($N$8:$N$99),param!A$2:B$91,2,FALSE)-25,VLOOKUP(N58,param!A$2:B$91,2,FALSE))))</f>
      </c>
      <c r="P58" s="19">
        <f t="shared" si="1"/>
      </c>
      <c r="Q58" s="36"/>
    </row>
    <row r="59" spans="1:17" ht="12.75">
      <c r="A59" s="38"/>
      <c r="B59" s="33"/>
      <c r="C59" s="33"/>
      <c r="D59" s="33"/>
      <c r="E59" s="33"/>
      <c r="F59" s="33"/>
      <c r="G59" s="33"/>
      <c r="H59" s="34">
        <v>0</v>
      </c>
      <c r="I59" s="32"/>
      <c r="J59" s="21">
        <f>I59*param!$F$2</f>
        <v>0</v>
      </c>
      <c r="K59" s="21">
        <f t="shared" si="2"/>
        <v>0</v>
      </c>
      <c r="L59" s="32"/>
      <c r="M59" s="42">
        <f>IF(L59="","",IF(L59="NP",0,IF(L59="Ab",VLOOKUP(MAX($L$8:$L$99),param!A$2:B$91,2,FALSE)-25,VLOOKUP(L59,param!A$2:B$91,2,FALSE))))</f>
      </c>
      <c r="N59" s="35"/>
      <c r="O59" s="19">
        <f>IF(N59="","",IF(N59="NP",0,IF(N59="Ab",VLOOKUP(MAX($N$8:$N$99),param!A$2:B$91,2,FALSE)-25,VLOOKUP(N59,param!A$2:B$91,2,FALSE))))</f>
      </c>
      <c r="P59" s="19">
        <f t="shared" si="1"/>
      </c>
      <c r="Q59" s="36"/>
    </row>
    <row r="60" spans="1:17" ht="12.75">
      <c r="A60" s="38"/>
      <c r="B60" s="33"/>
      <c r="C60" s="33"/>
      <c r="D60" s="33"/>
      <c r="E60" s="33"/>
      <c r="F60" s="33"/>
      <c r="G60" s="33"/>
      <c r="H60" s="34">
        <v>0</v>
      </c>
      <c r="I60" s="32"/>
      <c r="J60" s="21">
        <f>I60*param!$F$2</f>
        <v>0</v>
      </c>
      <c r="K60" s="21">
        <f t="shared" si="2"/>
        <v>0</v>
      </c>
      <c r="L60" s="32"/>
      <c r="M60" s="42">
        <f>IF(L60="","",IF(L60="NP",0,IF(L60="Ab",VLOOKUP(MAX($L$8:$L$99),param!A$2:B$91,2,FALSE)-25,VLOOKUP(L60,param!A$2:B$91,2,FALSE))))</f>
      </c>
      <c r="N60" s="35"/>
      <c r="O60" s="19">
        <f>IF(N60="","",IF(N60="NP",0,IF(N60="Ab",VLOOKUP(MAX($N$8:$N$99),param!A$2:B$91,2,FALSE)-25,VLOOKUP(N60,param!A$2:B$91,2,FALSE))))</f>
      </c>
      <c r="P60" s="19">
        <f t="shared" si="1"/>
      </c>
      <c r="Q60" s="36"/>
    </row>
    <row r="61" spans="1:17" ht="12.75">
      <c r="A61" s="38"/>
      <c r="B61" s="33"/>
      <c r="C61" s="33"/>
      <c r="D61" s="33"/>
      <c r="E61" s="33"/>
      <c r="F61" s="33"/>
      <c r="G61" s="33"/>
      <c r="H61" s="34">
        <v>0</v>
      </c>
      <c r="I61" s="32"/>
      <c r="J61" s="21">
        <f>I61*param!$F$2</f>
        <v>0</v>
      </c>
      <c r="K61" s="21">
        <f t="shared" si="2"/>
        <v>0</v>
      </c>
      <c r="L61" s="32"/>
      <c r="M61" s="42">
        <f>IF(L61="","",IF(L61="NP",0,IF(L61="Ab",VLOOKUP(MAX($L$8:$L$99),param!A$2:B$91,2,FALSE)-25,VLOOKUP(L61,param!A$2:B$91,2,FALSE))))</f>
      </c>
      <c r="N61" s="35"/>
      <c r="O61" s="19">
        <f>IF(N61="","",IF(N61="NP",0,IF(N61="Ab",VLOOKUP(MAX($N$8:$N$99),param!A$2:B$91,2,FALSE)-25,VLOOKUP(N61,param!A$2:B$91,2,FALSE))))</f>
      </c>
      <c r="P61" s="19">
        <f t="shared" si="1"/>
      </c>
      <c r="Q61" s="36"/>
    </row>
    <row r="62" spans="1:17" ht="12.75">
      <c r="A62" s="38"/>
      <c r="B62" s="33"/>
      <c r="C62" s="33"/>
      <c r="D62" s="33"/>
      <c r="E62" s="33"/>
      <c r="F62" s="33"/>
      <c r="G62" s="33"/>
      <c r="H62" s="34">
        <v>0</v>
      </c>
      <c r="I62" s="32"/>
      <c r="J62" s="21">
        <f>I62*param!$F$2</f>
        <v>0</v>
      </c>
      <c r="K62" s="21">
        <f t="shared" si="2"/>
        <v>0</v>
      </c>
      <c r="L62" s="32"/>
      <c r="M62" s="42">
        <f>IF(L62="","",IF(L62="NP",0,IF(L62="Ab",VLOOKUP(MAX($L$8:$L$99),param!A$2:B$91,2,FALSE)-25,VLOOKUP(L62,param!A$2:B$91,2,FALSE))))</f>
      </c>
      <c r="N62" s="35"/>
      <c r="O62" s="19">
        <f>IF(N62="","",IF(N62="NP",0,IF(N62="Ab",VLOOKUP(MAX($N$8:$N$99),param!A$2:B$91,2,FALSE)-25,VLOOKUP(N62,param!A$2:B$91,2,FALSE))))</f>
      </c>
      <c r="P62" s="19">
        <f t="shared" si="1"/>
      </c>
      <c r="Q62" s="36"/>
    </row>
    <row r="63" spans="1:17" ht="12.75">
      <c r="A63" s="38"/>
      <c r="B63" s="33"/>
      <c r="C63" s="33"/>
      <c r="D63" s="33"/>
      <c r="E63" s="33"/>
      <c r="F63" s="33"/>
      <c r="G63" s="33"/>
      <c r="H63" s="34">
        <v>0</v>
      </c>
      <c r="I63" s="32"/>
      <c r="J63" s="21">
        <f>I63*param!$F$2</f>
        <v>0</v>
      </c>
      <c r="K63" s="21">
        <f t="shared" si="2"/>
        <v>0</v>
      </c>
      <c r="L63" s="32"/>
      <c r="M63" s="42">
        <f>IF(L63="","",IF(L63="NP",0,IF(L63="Ab",VLOOKUP(MAX($L$8:$L$99),param!A$2:B$91,2,FALSE)-25,VLOOKUP(L63,param!A$2:B$91,2,FALSE))))</f>
      </c>
      <c r="N63" s="35"/>
      <c r="O63" s="19">
        <f>IF(N63="","",IF(N63="NP",0,IF(N63="Ab",VLOOKUP(MAX($N$8:$N$99),param!A$2:B$91,2,FALSE)-25,VLOOKUP(N63,param!A$2:B$91,2,FALSE))))</f>
      </c>
      <c r="P63" s="19">
        <f t="shared" si="1"/>
      </c>
      <c r="Q63" s="36"/>
    </row>
    <row r="64" spans="1:17" ht="12.75">
      <c r="A64" s="38"/>
      <c r="B64" s="33"/>
      <c r="C64" s="33"/>
      <c r="D64" s="33"/>
      <c r="E64" s="33"/>
      <c r="F64" s="33"/>
      <c r="G64" s="33"/>
      <c r="H64" s="34">
        <v>0</v>
      </c>
      <c r="I64" s="32"/>
      <c r="J64" s="21">
        <f>I64*param!$F$2</f>
        <v>0</v>
      </c>
      <c r="K64" s="21">
        <f t="shared" si="2"/>
        <v>0</v>
      </c>
      <c r="L64" s="32"/>
      <c r="M64" s="42">
        <f>IF(L64="","",IF(L64="NP",0,IF(L64="Ab",VLOOKUP(MAX($L$8:$L$99),param!A$2:B$91,2,FALSE)-25,VLOOKUP(L64,param!A$2:B$91,2,FALSE))))</f>
      </c>
      <c r="N64" s="35"/>
      <c r="O64" s="19">
        <f>IF(N64="","",IF(N64="NP",0,IF(N64="Ab",VLOOKUP(MAX($N$8:$N$99),param!A$2:B$91,2,FALSE)-25,VLOOKUP(N64,param!A$2:B$91,2,FALSE))))</f>
      </c>
      <c r="P64" s="19">
        <f t="shared" si="1"/>
      </c>
      <c r="Q64" s="36"/>
    </row>
    <row r="65" spans="1:17" ht="12.75">
      <c r="A65" s="38"/>
      <c r="B65" s="33"/>
      <c r="C65" s="33"/>
      <c r="D65" s="33"/>
      <c r="E65" s="33"/>
      <c r="F65" s="33"/>
      <c r="G65" s="33"/>
      <c r="H65" s="34">
        <v>0</v>
      </c>
      <c r="I65" s="32"/>
      <c r="J65" s="21">
        <f>I65*param!$F$2</f>
        <v>0</v>
      </c>
      <c r="K65" s="21">
        <f t="shared" si="2"/>
        <v>0</v>
      </c>
      <c r="L65" s="32"/>
      <c r="M65" s="42">
        <f>IF(L65="","",IF(L65="NP",0,IF(L65="Ab",VLOOKUP(MAX($L$8:$L$99),param!A$2:B$91,2,FALSE)-25,VLOOKUP(L65,param!A$2:B$91,2,FALSE))))</f>
      </c>
      <c r="N65" s="35"/>
      <c r="O65" s="19">
        <f>IF(N65="","",IF(N65="NP",0,IF(N65="Ab",VLOOKUP(MAX($N$8:$N$99),param!A$2:B$91,2,FALSE)-25,VLOOKUP(N65,param!A$2:B$91,2,FALSE))))</f>
      </c>
      <c r="P65" s="19">
        <f t="shared" si="1"/>
      </c>
      <c r="Q65" s="36"/>
    </row>
    <row r="66" spans="1:17" ht="12.75">
      <c r="A66" s="38"/>
      <c r="B66" s="33"/>
      <c r="C66" s="33"/>
      <c r="D66" s="33"/>
      <c r="E66" s="33"/>
      <c r="F66" s="33"/>
      <c r="G66" s="33"/>
      <c r="H66" s="34">
        <v>0</v>
      </c>
      <c r="I66" s="32"/>
      <c r="J66" s="21">
        <f>I66*param!$F$2</f>
        <v>0</v>
      </c>
      <c r="K66" s="21">
        <f t="shared" si="2"/>
        <v>0</v>
      </c>
      <c r="L66" s="32"/>
      <c r="M66" s="42">
        <f>IF(L66="","",IF(L66="NP",0,IF(L66="Ab",VLOOKUP(MAX($L$8:$L$99),param!A$2:B$91,2,FALSE)-25,VLOOKUP(L66,param!A$2:B$91,2,FALSE))))</f>
      </c>
      <c r="N66" s="35"/>
      <c r="O66" s="19">
        <f>IF(N66="","",IF(N66="NP",0,IF(N66="Ab",VLOOKUP(MAX($N$8:$N$99),param!A$2:B$91,2,FALSE)-25,VLOOKUP(N66,param!A$2:B$91,2,FALSE))))</f>
      </c>
      <c r="P66" s="19">
        <f t="shared" si="1"/>
      </c>
      <c r="Q66" s="36"/>
    </row>
    <row r="67" spans="1:17" ht="12.75">
      <c r="A67" s="38"/>
      <c r="B67" s="33"/>
      <c r="C67" s="33"/>
      <c r="D67" s="33"/>
      <c r="E67" s="33"/>
      <c r="F67" s="33"/>
      <c r="G67" s="33"/>
      <c r="H67" s="34">
        <v>0</v>
      </c>
      <c r="I67" s="32"/>
      <c r="J67" s="21">
        <f>I67*param!$F$2</f>
        <v>0</v>
      </c>
      <c r="K67" s="21">
        <f t="shared" si="2"/>
        <v>0</v>
      </c>
      <c r="L67" s="32"/>
      <c r="M67" s="42">
        <f>IF(L67="","",IF(L67="NP",0,IF(L67="Ab",VLOOKUP(MAX($L$8:$L$99),param!A$2:B$91,2,FALSE)-25,VLOOKUP(L67,param!A$2:B$91,2,FALSE))))</f>
      </c>
      <c r="N67" s="35"/>
      <c r="O67" s="19">
        <f>IF(N67="","",IF(N67="NP",0,IF(N67="Ab",VLOOKUP(MAX($N$8:$N$99),param!A$2:B$91,2,FALSE)-25,VLOOKUP(N67,param!A$2:B$91,2,FALSE))))</f>
      </c>
      <c r="P67" s="19">
        <f t="shared" si="1"/>
      </c>
      <c r="Q67" s="36"/>
    </row>
    <row r="68" spans="1:17" ht="12.75">
      <c r="A68" s="38"/>
      <c r="B68" s="33"/>
      <c r="C68" s="33"/>
      <c r="D68" s="33"/>
      <c r="E68" s="33"/>
      <c r="F68" s="33"/>
      <c r="G68" s="33"/>
      <c r="H68" s="34">
        <v>0</v>
      </c>
      <c r="I68" s="32"/>
      <c r="J68" s="21">
        <f>I68*param!$F$2</f>
        <v>0</v>
      </c>
      <c r="K68" s="21">
        <f t="shared" si="2"/>
        <v>0</v>
      </c>
      <c r="L68" s="32"/>
      <c r="M68" s="42">
        <f>IF(L68="","",IF(L68="NP",0,IF(L68="Ab",VLOOKUP(MAX($L$8:$L$99),param!A$2:B$91,2,FALSE)-25,VLOOKUP(L68,param!A$2:B$91,2,FALSE))))</f>
      </c>
      <c r="N68" s="35"/>
      <c r="O68" s="19">
        <f>IF(N68="","",IF(N68="NP",0,IF(N68="Ab",VLOOKUP(MAX($N$8:$N$99),param!A$2:B$91,2,FALSE)-25,VLOOKUP(N68,param!A$2:B$91,2,FALSE))))</f>
      </c>
      <c r="P68" s="19">
        <f t="shared" si="1"/>
      </c>
      <c r="Q68" s="36"/>
    </row>
    <row r="69" spans="1:17" ht="12.75">
      <c r="A69" s="38"/>
      <c r="B69" s="33"/>
      <c r="C69" s="33"/>
      <c r="D69" s="33"/>
      <c r="E69" s="33"/>
      <c r="F69" s="33"/>
      <c r="G69" s="33"/>
      <c r="H69" s="34">
        <v>0</v>
      </c>
      <c r="I69" s="32"/>
      <c r="J69" s="21">
        <f>I69*param!$F$2</f>
        <v>0</v>
      </c>
      <c r="K69" s="21">
        <f t="shared" si="2"/>
        <v>0</v>
      </c>
      <c r="L69" s="32"/>
      <c r="M69" s="42">
        <f>IF(L69="","",IF(L69="NP",0,IF(L69="Ab",VLOOKUP(MAX($L$8:$L$99),param!A$2:B$91,2,FALSE)-25,VLOOKUP(L69,param!A$2:B$91,2,FALSE))))</f>
      </c>
      <c r="N69" s="35"/>
      <c r="O69" s="19">
        <f>IF(N69="","",IF(N69="NP",0,IF(N69="Ab",VLOOKUP(MAX($N$8:$N$99),param!A$2:B$91,2,FALSE)-25,VLOOKUP(N69,param!A$2:B$91,2,FALSE))))</f>
      </c>
      <c r="P69" s="19">
        <f t="shared" si="1"/>
      </c>
      <c r="Q69" s="36"/>
    </row>
    <row r="70" spans="1:17" ht="12.75">
      <c r="A70" s="38"/>
      <c r="B70" s="33"/>
      <c r="C70" s="33"/>
      <c r="D70" s="33"/>
      <c r="E70" s="33"/>
      <c r="F70" s="33"/>
      <c r="G70" s="33"/>
      <c r="H70" s="34">
        <v>0</v>
      </c>
      <c r="I70" s="32"/>
      <c r="J70" s="21">
        <f>I70*param!$F$2</f>
        <v>0</v>
      </c>
      <c r="K70" s="21">
        <f t="shared" si="2"/>
        <v>0</v>
      </c>
      <c r="L70" s="32"/>
      <c r="M70" s="42">
        <f>IF(L70="","",IF(L70="NP",0,IF(L70="Ab",VLOOKUP(MAX($L$8:$L$99),param!A$2:B$91,2,FALSE)-25,VLOOKUP(L70,param!A$2:B$91,2,FALSE))))</f>
      </c>
      <c r="N70" s="35"/>
      <c r="O70" s="19">
        <f>IF(N70="","",IF(N70="NP",0,IF(N70="Ab",VLOOKUP(MAX($N$8:$N$99),param!A$2:B$91,2,FALSE)-25,VLOOKUP(N70,param!A$2:B$91,2,FALSE))))</f>
      </c>
      <c r="P70" s="19">
        <f t="shared" si="1"/>
      </c>
      <c r="Q70" s="36"/>
    </row>
    <row r="71" spans="1:17" ht="12.75">
      <c r="A71" s="38"/>
      <c r="B71" s="33"/>
      <c r="C71" s="33"/>
      <c r="D71" s="33"/>
      <c r="E71" s="33"/>
      <c r="F71" s="33"/>
      <c r="G71" s="33"/>
      <c r="H71" s="34">
        <v>0</v>
      </c>
      <c r="I71" s="32"/>
      <c r="J71" s="21">
        <f>I71*param!$F$2</f>
        <v>0</v>
      </c>
      <c r="K71" s="21">
        <f t="shared" si="2"/>
        <v>0</v>
      </c>
      <c r="L71" s="32"/>
      <c r="M71" s="42">
        <f>IF(L71="","",IF(L71="NP",0,IF(L71="Ab",VLOOKUP(MAX($L$8:$L$99),param!A$2:B$91,2,FALSE)-25,VLOOKUP(L71,param!A$2:B$91,2,FALSE))))</f>
      </c>
      <c r="N71" s="35"/>
      <c r="O71" s="19">
        <f>IF(N71="","",IF(N71="NP",0,IF(N71="Ab",VLOOKUP(MAX($N$8:$N$99),param!A$2:B$91,2,FALSE)-25,VLOOKUP(N71,param!A$2:B$91,2,FALSE))))</f>
      </c>
      <c r="P71" s="19">
        <f t="shared" si="1"/>
      </c>
      <c r="Q71" s="36"/>
    </row>
    <row r="72" spans="1:17" ht="12.75">
      <c r="A72" s="38"/>
      <c r="B72" s="33"/>
      <c r="C72" s="33"/>
      <c r="D72" s="33"/>
      <c r="E72" s="33"/>
      <c r="F72" s="33"/>
      <c r="G72" s="33"/>
      <c r="H72" s="34">
        <v>0</v>
      </c>
      <c r="I72" s="32"/>
      <c r="J72" s="21">
        <f>I72*param!$F$2</f>
        <v>0</v>
      </c>
      <c r="K72" s="21">
        <f t="shared" si="2"/>
        <v>0</v>
      </c>
      <c r="L72" s="32"/>
      <c r="M72" s="42">
        <f>IF(L72="","",IF(L72="NP",0,IF(L72="Ab",VLOOKUP(MAX($L$8:$L$99),param!A$2:B$91,2,FALSE)-25,VLOOKUP(L72,param!A$2:B$91,2,FALSE))))</f>
      </c>
      <c r="N72" s="35"/>
      <c r="O72" s="19">
        <f>IF(N72="","",IF(N72="NP",0,IF(N72="Ab",VLOOKUP(MAX($N$8:$N$99),param!A$2:B$91,2,FALSE)-25,VLOOKUP(N72,param!A$2:B$91,2,FALSE))))</f>
      </c>
      <c r="P72" s="19">
        <f t="shared" si="1"/>
      </c>
      <c r="Q72" s="36"/>
    </row>
    <row r="73" spans="1:17" ht="12.75">
      <c r="A73" s="38"/>
      <c r="B73" s="33"/>
      <c r="C73" s="33"/>
      <c r="D73" s="33"/>
      <c r="E73" s="33"/>
      <c r="F73" s="33"/>
      <c r="G73" s="33"/>
      <c r="H73" s="34">
        <v>0</v>
      </c>
      <c r="I73" s="32"/>
      <c r="J73" s="21">
        <f>I73*param!$F$2</f>
        <v>0</v>
      </c>
      <c r="K73" s="21">
        <f t="shared" si="2"/>
        <v>0</v>
      </c>
      <c r="L73" s="32"/>
      <c r="M73" s="42">
        <f>IF(L73="","",IF(L73="NP",0,IF(L73="Ab",VLOOKUP(MAX($L$8:$L$99),param!A$2:B$91,2,FALSE)-25,VLOOKUP(L73,param!A$2:B$91,2,FALSE))))</f>
      </c>
      <c r="N73" s="35"/>
      <c r="O73" s="19">
        <f>IF(N73="","",IF(N73="NP",0,IF(N73="Ab",VLOOKUP(MAX($N$8:$N$99),param!A$2:B$91,2,FALSE)-25,VLOOKUP(N73,param!A$2:B$91,2,FALSE))))</f>
      </c>
      <c r="P73" s="19">
        <f aca="true" t="shared" si="3" ref="P73:P99">IF(OR(L73="",N73=""),"",M73+O73)</f>
      </c>
      <c r="Q73" s="36"/>
    </row>
    <row r="74" spans="1:17" ht="12.75">
      <c r="A74" s="38"/>
      <c r="B74" s="33"/>
      <c r="C74" s="33"/>
      <c r="D74" s="33"/>
      <c r="E74" s="33"/>
      <c r="F74" s="33"/>
      <c r="G74" s="33"/>
      <c r="H74" s="34">
        <v>0</v>
      </c>
      <c r="I74" s="32"/>
      <c r="J74" s="21">
        <f>I74*param!$F$2</f>
        <v>0</v>
      </c>
      <c r="K74" s="21">
        <f t="shared" si="2"/>
        <v>0</v>
      </c>
      <c r="L74" s="32"/>
      <c r="M74" s="42">
        <f>IF(L74="","",IF(L74="NP",0,IF(L74="Ab",VLOOKUP(MAX($L$8:$L$99),param!A$2:B$91,2,FALSE)-25,VLOOKUP(L74,param!A$2:B$91,2,FALSE))))</f>
      </c>
      <c r="N74" s="35"/>
      <c r="O74" s="19">
        <f>IF(N74="","",IF(N74="NP",0,IF(N74="Ab",VLOOKUP(MAX($N$8:$N$99),param!A$2:B$91,2,FALSE)-25,VLOOKUP(N74,param!A$2:B$91,2,FALSE))))</f>
      </c>
      <c r="P74" s="19">
        <f t="shared" si="3"/>
      </c>
      <c r="Q74" s="36"/>
    </row>
    <row r="75" spans="1:17" ht="12.75">
      <c r="A75" s="38"/>
      <c r="B75" s="33"/>
      <c r="C75" s="33"/>
      <c r="D75" s="33"/>
      <c r="E75" s="33"/>
      <c r="F75" s="33"/>
      <c r="G75" s="33"/>
      <c r="H75" s="34">
        <v>0</v>
      </c>
      <c r="I75" s="32"/>
      <c r="J75" s="21">
        <f>I75*param!$F$2</f>
        <v>0</v>
      </c>
      <c r="K75" s="21">
        <f t="shared" si="2"/>
        <v>0</v>
      </c>
      <c r="L75" s="32"/>
      <c r="M75" s="42">
        <f>IF(L75="","",IF(L75="NP",0,IF(L75="Ab",VLOOKUP(MAX($L$8:$L$99),param!A$2:B$91,2,FALSE)-25,VLOOKUP(L75,param!A$2:B$91,2,FALSE))))</f>
      </c>
      <c r="N75" s="35"/>
      <c r="O75" s="19">
        <f>IF(N75="","",IF(N75="NP",0,IF(N75="Ab",VLOOKUP(MAX($N$8:$N$99),param!A$2:B$91,2,FALSE)-25,VLOOKUP(N75,param!A$2:B$91,2,FALSE))))</f>
      </c>
      <c r="P75" s="19">
        <f t="shared" si="3"/>
      </c>
      <c r="Q75" s="36"/>
    </row>
    <row r="76" spans="1:17" ht="12.75">
      <c r="A76" s="38"/>
      <c r="B76" s="33"/>
      <c r="C76" s="33"/>
      <c r="D76" s="33"/>
      <c r="E76" s="33"/>
      <c r="F76" s="33"/>
      <c r="G76" s="33"/>
      <c r="H76" s="34">
        <v>0</v>
      </c>
      <c r="I76" s="32"/>
      <c r="J76" s="21">
        <f>I76*param!$F$2</f>
        <v>0</v>
      </c>
      <c r="K76" s="21">
        <f t="shared" si="2"/>
        <v>0</v>
      </c>
      <c r="L76" s="32"/>
      <c r="M76" s="42">
        <f>IF(L76="","",IF(L76="NP",0,IF(L76="Ab",VLOOKUP(MAX($L$8:$L$99),param!A$2:B$91,2,FALSE)-25,VLOOKUP(L76,param!A$2:B$91,2,FALSE))))</f>
      </c>
      <c r="N76" s="35"/>
      <c r="O76" s="19">
        <f>IF(N76="","",IF(N76="NP",0,IF(N76="Ab",VLOOKUP(MAX($N$8:$N$99),param!A$2:B$91,2,FALSE)-25,VLOOKUP(N76,param!A$2:B$91,2,FALSE))))</f>
      </c>
      <c r="P76" s="19">
        <f t="shared" si="3"/>
      </c>
      <c r="Q76" s="36"/>
    </row>
    <row r="77" spans="1:17" ht="12.75">
      <c r="A77" s="38"/>
      <c r="B77" s="33"/>
      <c r="C77" s="33"/>
      <c r="D77" s="33"/>
      <c r="E77" s="33"/>
      <c r="F77" s="33"/>
      <c r="G77" s="33"/>
      <c r="H77" s="34">
        <v>0</v>
      </c>
      <c r="I77" s="32"/>
      <c r="J77" s="21">
        <f>I77*param!$F$2</f>
        <v>0</v>
      </c>
      <c r="K77" s="21">
        <f t="shared" si="2"/>
        <v>0</v>
      </c>
      <c r="L77" s="32"/>
      <c r="M77" s="42">
        <f>IF(L77="","",IF(L77="NP",0,IF(L77="Ab",VLOOKUP(MAX($L$8:$L$99),param!A$2:B$91,2,FALSE)-25,VLOOKUP(L77,param!A$2:B$91,2,FALSE))))</f>
      </c>
      <c r="N77" s="35"/>
      <c r="O77" s="19">
        <f>IF(N77="","",IF(N77="NP",0,IF(N77="Ab",VLOOKUP(MAX($N$8:$N$99),param!A$2:B$91,2,FALSE)-25,VLOOKUP(N77,param!A$2:B$91,2,FALSE))))</f>
      </c>
      <c r="P77" s="19">
        <f t="shared" si="3"/>
      </c>
      <c r="Q77" s="36"/>
    </row>
    <row r="78" spans="1:17" ht="12.75">
      <c r="A78" s="38"/>
      <c r="B78" s="33"/>
      <c r="C78" s="33"/>
      <c r="D78" s="33"/>
      <c r="E78" s="33"/>
      <c r="F78" s="33"/>
      <c r="G78" s="33"/>
      <c r="H78" s="34">
        <v>0</v>
      </c>
      <c r="I78" s="32"/>
      <c r="J78" s="21">
        <f>I78*param!$F$2</f>
        <v>0</v>
      </c>
      <c r="K78" s="21">
        <f t="shared" si="2"/>
        <v>0</v>
      </c>
      <c r="L78" s="32"/>
      <c r="M78" s="42">
        <f>IF(L78="","",IF(L78="NP",0,IF(L78="Ab",VLOOKUP(MAX($L$8:$L$99),param!A$2:B$91,2,FALSE)-25,VLOOKUP(L78,param!A$2:B$91,2,FALSE))))</f>
      </c>
      <c r="N78" s="35"/>
      <c r="O78" s="19">
        <f>IF(N78="","",IF(N78="NP",0,IF(N78="Ab",VLOOKUP(MAX($N$8:$N$99),param!A$2:B$91,2,FALSE)-25,VLOOKUP(N78,param!A$2:B$91,2,FALSE))))</f>
      </c>
      <c r="P78" s="19">
        <f t="shared" si="3"/>
      </c>
      <c r="Q78" s="36"/>
    </row>
    <row r="79" spans="1:17" ht="12.75">
      <c r="A79" s="38"/>
      <c r="B79" s="33"/>
      <c r="C79" s="33"/>
      <c r="D79" s="33"/>
      <c r="E79" s="33"/>
      <c r="F79" s="33"/>
      <c r="G79" s="33"/>
      <c r="H79" s="34">
        <v>0</v>
      </c>
      <c r="I79" s="32"/>
      <c r="J79" s="21">
        <f>I79*param!$F$2</f>
        <v>0</v>
      </c>
      <c r="K79" s="21">
        <f t="shared" si="2"/>
        <v>0</v>
      </c>
      <c r="L79" s="32"/>
      <c r="M79" s="42">
        <f>IF(L79="","",IF(L79="NP",0,IF(L79="Ab",VLOOKUP(MAX($L$8:$L$99),param!A$2:B$91,2,FALSE)-25,VLOOKUP(L79,param!A$2:B$91,2,FALSE))))</f>
      </c>
      <c r="N79" s="35"/>
      <c r="O79" s="19">
        <f>IF(N79="","",IF(N79="NP",0,IF(N79="Ab",VLOOKUP(MAX($N$8:$N$99),param!A$2:B$91,2,FALSE)-25,VLOOKUP(N79,param!A$2:B$91,2,FALSE))))</f>
      </c>
      <c r="P79" s="19">
        <f t="shared" si="3"/>
      </c>
      <c r="Q79" s="36"/>
    </row>
    <row r="80" spans="1:17" ht="12.75">
      <c r="A80" s="38"/>
      <c r="B80" s="33"/>
      <c r="C80" s="33"/>
      <c r="D80" s="33"/>
      <c r="E80" s="33"/>
      <c r="F80" s="33"/>
      <c r="G80" s="33"/>
      <c r="H80" s="34">
        <v>0</v>
      </c>
      <c r="I80" s="32"/>
      <c r="J80" s="21">
        <f>I80*param!$F$2</f>
        <v>0</v>
      </c>
      <c r="K80" s="21">
        <f t="shared" si="2"/>
        <v>0</v>
      </c>
      <c r="L80" s="32"/>
      <c r="M80" s="42">
        <f>IF(L80="","",IF(L80="NP",0,IF(L80="Ab",VLOOKUP(MAX($L$8:$L$99),param!A$2:B$91,2,FALSE)-25,VLOOKUP(L80,param!A$2:B$91,2,FALSE))))</f>
      </c>
      <c r="N80" s="35"/>
      <c r="O80" s="19">
        <f>IF(N80="","",IF(N80="NP",0,IF(N80="Ab",VLOOKUP(MAX($N$8:$N$99),param!A$2:B$91,2,FALSE)-25,VLOOKUP(N80,param!A$2:B$91,2,FALSE))))</f>
      </c>
      <c r="P80" s="19">
        <f t="shared" si="3"/>
      </c>
      <c r="Q80" s="36"/>
    </row>
    <row r="81" spans="1:17" ht="12.75">
      <c r="A81" s="38"/>
      <c r="B81" s="33"/>
      <c r="C81" s="33"/>
      <c r="D81" s="33"/>
      <c r="E81" s="33"/>
      <c r="F81" s="33"/>
      <c r="G81" s="33"/>
      <c r="H81" s="34">
        <v>0</v>
      </c>
      <c r="I81" s="32"/>
      <c r="J81" s="21">
        <f>I81*param!$F$2</f>
        <v>0</v>
      </c>
      <c r="K81" s="21">
        <f t="shared" si="2"/>
        <v>0</v>
      </c>
      <c r="L81" s="32"/>
      <c r="M81" s="42">
        <f>IF(L81="","",IF(L81="NP",0,IF(L81="Ab",VLOOKUP(MAX($L$8:$L$99),param!A$2:B$91,2,FALSE)-25,VLOOKUP(L81,param!A$2:B$91,2,FALSE))))</f>
      </c>
      <c r="N81" s="35"/>
      <c r="O81" s="19">
        <f>IF(N81="","",IF(N81="NP",0,IF(N81="Ab",VLOOKUP(MAX($N$8:$N$99),param!A$2:B$91,2,FALSE)-25,VLOOKUP(N81,param!A$2:B$91,2,FALSE))))</f>
      </c>
      <c r="P81" s="19">
        <f t="shared" si="3"/>
      </c>
      <c r="Q81" s="36"/>
    </row>
    <row r="82" spans="1:17" ht="12.75">
      <c r="A82" s="38"/>
      <c r="B82" s="33"/>
      <c r="C82" s="33"/>
      <c r="D82" s="33"/>
      <c r="E82" s="33"/>
      <c r="F82" s="33"/>
      <c r="G82" s="33"/>
      <c r="H82" s="34">
        <v>0</v>
      </c>
      <c r="I82" s="32"/>
      <c r="J82" s="21">
        <f>I82*param!$F$2</f>
        <v>0</v>
      </c>
      <c r="K82" s="21">
        <f t="shared" si="2"/>
        <v>0</v>
      </c>
      <c r="L82" s="32"/>
      <c r="M82" s="42">
        <f>IF(L82="","",IF(L82="NP",0,IF(L82="Ab",VLOOKUP(MAX($L$8:$L$99),param!A$2:B$91,2,FALSE)-25,VLOOKUP(L82,param!A$2:B$91,2,FALSE))))</f>
      </c>
      <c r="N82" s="35"/>
      <c r="O82" s="19">
        <f>IF(N82="","",IF(N82="NP",0,IF(N82="Ab",VLOOKUP(MAX($N$8:$N$99),param!A$2:B$91,2,FALSE)-25,VLOOKUP(N82,param!A$2:B$91,2,FALSE))))</f>
      </c>
      <c r="P82" s="19">
        <f t="shared" si="3"/>
      </c>
      <c r="Q82" s="36"/>
    </row>
    <row r="83" spans="1:17" ht="12.75">
      <c r="A83" s="38"/>
      <c r="B83" s="33"/>
      <c r="C83" s="33"/>
      <c r="D83" s="33"/>
      <c r="E83" s="33"/>
      <c r="F83" s="33"/>
      <c r="G83" s="33"/>
      <c r="H83" s="34">
        <v>0</v>
      </c>
      <c r="I83" s="32"/>
      <c r="J83" s="21">
        <f>I83*param!$F$2</f>
        <v>0</v>
      </c>
      <c r="K83" s="21">
        <f t="shared" si="2"/>
        <v>0</v>
      </c>
      <c r="L83" s="32"/>
      <c r="M83" s="42">
        <f>IF(L83="","",IF(L83="NP",0,IF(L83="Ab",VLOOKUP(MAX($L$8:$L$99),param!A$2:B$91,2,FALSE)-25,VLOOKUP(L83,param!A$2:B$91,2,FALSE))))</f>
      </c>
      <c r="N83" s="35"/>
      <c r="O83" s="19">
        <f>IF(N83="","",IF(N83="NP",0,IF(N83="Ab",VLOOKUP(MAX($N$8:$N$99),param!A$2:B$91,2,FALSE)-25,VLOOKUP(N83,param!A$2:B$91,2,FALSE))))</f>
      </c>
      <c r="P83" s="19">
        <f t="shared" si="3"/>
      </c>
      <c r="Q83" s="36"/>
    </row>
    <row r="84" spans="1:17" ht="12.75">
      <c r="A84" s="38"/>
      <c r="B84" s="33"/>
      <c r="C84" s="33"/>
      <c r="D84" s="33"/>
      <c r="E84" s="33"/>
      <c r="F84" s="33"/>
      <c r="G84" s="33"/>
      <c r="H84" s="34">
        <v>0</v>
      </c>
      <c r="I84" s="32"/>
      <c r="J84" s="21">
        <f>I84*param!$F$2</f>
        <v>0</v>
      </c>
      <c r="K84" s="21">
        <f t="shared" si="2"/>
        <v>0</v>
      </c>
      <c r="L84" s="32"/>
      <c r="M84" s="42">
        <f>IF(L84="","",IF(L84="NP",0,IF(L84="Ab",VLOOKUP(MAX($L$8:$L$99),param!A$2:B$91,2,FALSE)-25,VLOOKUP(L84,param!A$2:B$91,2,FALSE))))</f>
      </c>
      <c r="N84" s="35"/>
      <c r="O84" s="19">
        <f>IF(N84="","",IF(N84="NP",0,IF(N84="Ab",VLOOKUP(MAX($N$8:$N$99),param!A$2:B$91,2,FALSE)-25,VLOOKUP(N84,param!A$2:B$91,2,FALSE))))</f>
      </c>
      <c r="P84" s="19">
        <f t="shared" si="3"/>
      </c>
      <c r="Q84" s="36"/>
    </row>
    <row r="85" spans="1:17" ht="12.75">
      <c r="A85" s="38"/>
      <c r="B85" s="33"/>
      <c r="C85" s="33"/>
      <c r="D85" s="33"/>
      <c r="E85" s="33"/>
      <c r="F85" s="33"/>
      <c r="G85" s="33"/>
      <c r="H85" s="34">
        <v>0</v>
      </c>
      <c r="I85" s="32"/>
      <c r="J85" s="21">
        <f>I85*param!$F$2</f>
        <v>0</v>
      </c>
      <c r="K85" s="21">
        <f t="shared" si="2"/>
        <v>0</v>
      </c>
      <c r="L85" s="32"/>
      <c r="M85" s="42">
        <f>IF(L85="","",IF(L85="NP",0,IF(L85="Ab",VLOOKUP(MAX($L$8:$L$99),param!A$2:B$91,2,FALSE)-25,VLOOKUP(L85,param!A$2:B$91,2,FALSE))))</f>
      </c>
      <c r="N85" s="35"/>
      <c r="O85" s="19">
        <f>IF(N85="","",IF(N85="NP",0,IF(N85="Ab",VLOOKUP(MAX($N$8:$N$99),param!A$2:B$91,2,FALSE)-25,VLOOKUP(N85,param!A$2:B$91,2,FALSE))))</f>
      </c>
      <c r="P85" s="19">
        <f t="shared" si="3"/>
      </c>
      <c r="Q85" s="36"/>
    </row>
    <row r="86" spans="1:17" ht="12.75">
      <c r="A86" s="38"/>
      <c r="B86" s="33"/>
      <c r="C86" s="33"/>
      <c r="D86" s="33"/>
      <c r="E86" s="33"/>
      <c r="F86" s="33"/>
      <c r="G86" s="33"/>
      <c r="H86" s="34">
        <v>0</v>
      </c>
      <c r="I86" s="32"/>
      <c r="J86" s="21">
        <f>I86*param!$F$2</f>
        <v>0</v>
      </c>
      <c r="K86" s="21">
        <f t="shared" si="2"/>
        <v>0</v>
      </c>
      <c r="L86" s="32"/>
      <c r="M86" s="42">
        <f>IF(L86="","",IF(L86="NP",0,IF(L86="Ab",VLOOKUP(MAX($L$8:$L$99),param!A$2:B$91,2,FALSE)-25,VLOOKUP(L86,param!A$2:B$91,2,FALSE))))</f>
      </c>
      <c r="N86" s="35"/>
      <c r="O86" s="19">
        <f>IF(N86="","",IF(N86="NP",0,IF(N86="Ab",VLOOKUP(MAX($N$8:$N$99),param!A$2:B$91,2,FALSE)-25,VLOOKUP(N86,param!A$2:B$91,2,FALSE))))</f>
      </c>
      <c r="P86" s="19">
        <f t="shared" si="3"/>
      </c>
      <c r="Q86" s="36"/>
    </row>
    <row r="87" spans="1:17" ht="12.75">
      <c r="A87" s="38"/>
      <c r="B87" s="33"/>
      <c r="C87" s="33"/>
      <c r="D87" s="33"/>
      <c r="E87" s="33"/>
      <c r="F87" s="33"/>
      <c r="G87" s="33"/>
      <c r="H87" s="34">
        <v>0</v>
      </c>
      <c r="I87" s="32"/>
      <c r="J87" s="21">
        <f>I87*param!$F$2</f>
        <v>0</v>
      </c>
      <c r="K87" s="21">
        <f t="shared" si="2"/>
        <v>0</v>
      </c>
      <c r="L87" s="32"/>
      <c r="M87" s="42">
        <f>IF(L87="","",IF(L87="NP",0,IF(L87="Ab",VLOOKUP(MAX($L$8:$L$99),param!A$2:B$91,2,FALSE)-25,VLOOKUP(L87,param!A$2:B$91,2,FALSE))))</f>
      </c>
      <c r="N87" s="35"/>
      <c r="O87" s="19">
        <f>IF(N87="","",IF(N87="NP",0,IF(N87="Ab",VLOOKUP(MAX($N$8:$N$99),param!A$2:B$91,2,FALSE)-25,VLOOKUP(N87,param!A$2:B$91,2,FALSE))))</f>
      </c>
      <c r="P87" s="19">
        <f t="shared" si="3"/>
      </c>
      <c r="Q87" s="36"/>
    </row>
    <row r="88" spans="1:17" ht="12.75">
      <c r="A88" s="38"/>
      <c r="B88" s="33"/>
      <c r="C88" s="33"/>
      <c r="D88" s="33"/>
      <c r="E88" s="33"/>
      <c r="F88" s="33"/>
      <c r="G88" s="33"/>
      <c r="H88" s="34">
        <v>0</v>
      </c>
      <c r="I88" s="32"/>
      <c r="J88" s="21">
        <f>I88*param!$F$2</f>
        <v>0</v>
      </c>
      <c r="K88" s="21">
        <f aca="true" t="shared" si="4" ref="K88:K99">IF(OR(L88="NP",L88="Ab"),"99:99:99",H88+J88)</f>
        <v>0</v>
      </c>
      <c r="L88" s="32"/>
      <c r="M88" s="42">
        <f>IF(L88="","",IF(L88="NP",0,IF(L88="Ab",VLOOKUP(MAX($L$8:$L$99),param!A$2:B$91,2,FALSE)-25,VLOOKUP(L88,param!A$2:B$91,2,FALSE))))</f>
      </c>
      <c r="N88" s="35"/>
      <c r="O88" s="19">
        <f>IF(N88="","",IF(N88="NP",0,IF(N88="Ab",VLOOKUP(MAX($N$8:$N$99),param!A$2:B$91,2,FALSE)-25,VLOOKUP(N88,param!A$2:B$91,2,FALSE))))</f>
      </c>
      <c r="P88" s="19">
        <f t="shared" si="3"/>
      </c>
      <c r="Q88" s="36"/>
    </row>
    <row r="89" spans="1:17" ht="12.75">
      <c r="A89" s="38"/>
      <c r="B89" s="33"/>
      <c r="C89" s="33"/>
      <c r="D89" s="33"/>
      <c r="E89" s="33"/>
      <c r="F89" s="33"/>
      <c r="G89" s="33"/>
      <c r="H89" s="34">
        <v>0</v>
      </c>
      <c r="I89" s="32"/>
      <c r="J89" s="21">
        <f>I89*param!$F$2</f>
        <v>0</v>
      </c>
      <c r="K89" s="21">
        <f t="shared" si="4"/>
        <v>0</v>
      </c>
      <c r="L89" s="32"/>
      <c r="M89" s="42">
        <f>IF(L89="","",IF(L89="NP",0,IF(L89="Ab",VLOOKUP(MAX($L$8:$L$99),param!A$2:B$91,2,FALSE)-25,VLOOKUP(L89,param!A$2:B$91,2,FALSE))))</f>
      </c>
      <c r="N89" s="35"/>
      <c r="O89" s="19">
        <f>IF(N89="","",IF(N89="NP",0,IF(N89="Ab",VLOOKUP(MAX($N$8:$N$99),param!A$2:B$91,2,FALSE)-25,VLOOKUP(N89,param!A$2:B$91,2,FALSE))))</f>
      </c>
      <c r="P89" s="19">
        <f t="shared" si="3"/>
      </c>
      <c r="Q89" s="36"/>
    </row>
    <row r="90" spans="1:17" ht="12.75">
      <c r="A90" s="38"/>
      <c r="B90" s="33"/>
      <c r="C90" s="33"/>
      <c r="D90" s="33"/>
      <c r="E90" s="33"/>
      <c r="F90" s="33"/>
      <c r="G90" s="33"/>
      <c r="H90" s="34">
        <v>0</v>
      </c>
      <c r="I90" s="32"/>
      <c r="J90" s="21">
        <f>I90*param!$F$2</f>
        <v>0</v>
      </c>
      <c r="K90" s="21">
        <f t="shared" si="4"/>
        <v>0</v>
      </c>
      <c r="L90" s="32"/>
      <c r="M90" s="42">
        <f>IF(L90="","",IF(L90="NP",0,IF(L90="Ab",VLOOKUP(MAX($L$8:$L$99),param!A$2:B$91,2,FALSE)-25,VLOOKUP(L90,param!A$2:B$91,2,FALSE))))</f>
      </c>
      <c r="N90" s="35"/>
      <c r="O90" s="19">
        <f>IF(N90="","",IF(N90="NP",0,IF(N90="Ab",VLOOKUP(MAX($N$8:$N$99),param!A$2:B$91,2,FALSE)-25,VLOOKUP(N90,param!A$2:B$91,2,FALSE))))</f>
      </c>
      <c r="P90" s="19">
        <f t="shared" si="3"/>
      </c>
      <c r="Q90" s="36"/>
    </row>
    <row r="91" spans="1:17" ht="12.75">
      <c r="A91" s="38"/>
      <c r="B91" s="33"/>
      <c r="C91" s="33"/>
      <c r="D91" s="33"/>
      <c r="E91" s="33"/>
      <c r="F91" s="33"/>
      <c r="G91" s="33"/>
      <c r="H91" s="34">
        <v>0</v>
      </c>
      <c r="I91" s="32"/>
      <c r="J91" s="21">
        <f>I91*param!$F$2</f>
        <v>0</v>
      </c>
      <c r="K91" s="21">
        <f t="shared" si="4"/>
        <v>0</v>
      </c>
      <c r="L91" s="32"/>
      <c r="M91" s="42">
        <f>IF(L91="","",IF(L91="NP",0,IF(L91="Ab",VLOOKUP(MAX($L$8:$L$99),param!A$2:B$91,2,FALSE)-25,VLOOKUP(L91,param!A$2:B$91,2,FALSE))))</f>
      </c>
      <c r="N91" s="35"/>
      <c r="O91" s="19">
        <f>IF(N91="","",IF(N91="NP",0,IF(N91="Ab",VLOOKUP(MAX($N$8:$N$99),param!A$2:B$91,2,FALSE)-25,VLOOKUP(N91,param!A$2:B$91,2,FALSE))))</f>
      </c>
      <c r="P91" s="19">
        <f t="shared" si="3"/>
      </c>
      <c r="Q91" s="36"/>
    </row>
    <row r="92" spans="1:17" ht="12.75">
      <c r="A92" s="38"/>
      <c r="B92" s="33"/>
      <c r="C92" s="33"/>
      <c r="D92" s="33"/>
      <c r="E92" s="33"/>
      <c r="F92" s="33"/>
      <c r="G92" s="33"/>
      <c r="H92" s="34">
        <v>0</v>
      </c>
      <c r="I92" s="32"/>
      <c r="J92" s="21">
        <f>I92*param!$F$2</f>
        <v>0</v>
      </c>
      <c r="K92" s="21">
        <f t="shared" si="4"/>
        <v>0</v>
      </c>
      <c r="L92" s="32"/>
      <c r="M92" s="42">
        <f>IF(L92="","",IF(L92="NP",0,IF(L92="Ab",VLOOKUP(MAX($L$8:$L$99),param!A$2:B$91,2,FALSE)-25,VLOOKUP(L92,param!A$2:B$91,2,FALSE))))</f>
      </c>
      <c r="N92" s="35"/>
      <c r="O92" s="19">
        <f>IF(N92="","",IF(N92="NP",0,IF(N92="Ab",VLOOKUP(MAX($N$8:$N$99),param!A$2:B$91,2,FALSE)-25,VLOOKUP(N92,param!A$2:B$91,2,FALSE))))</f>
      </c>
      <c r="P92" s="19">
        <f t="shared" si="3"/>
      </c>
      <c r="Q92" s="36"/>
    </row>
    <row r="93" spans="1:17" ht="12.75">
      <c r="A93" s="38"/>
      <c r="B93" s="33"/>
      <c r="C93" s="33"/>
      <c r="D93" s="33"/>
      <c r="E93" s="33"/>
      <c r="F93" s="33"/>
      <c r="G93" s="33"/>
      <c r="H93" s="34">
        <v>0</v>
      </c>
      <c r="I93" s="32"/>
      <c r="J93" s="21">
        <f>I93*param!$F$2</f>
        <v>0</v>
      </c>
      <c r="K93" s="21">
        <f t="shared" si="4"/>
        <v>0</v>
      </c>
      <c r="L93" s="32"/>
      <c r="M93" s="42">
        <f>IF(L93="","",IF(L93="NP",0,IF(L93="Ab",VLOOKUP(MAX($L$8:$L$99),param!A$2:B$91,2,FALSE)-25,VLOOKUP(L93,param!A$2:B$91,2,FALSE))))</f>
      </c>
      <c r="N93" s="35"/>
      <c r="O93" s="19">
        <f>IF(N93="","",IF(N93="NP",0,IF(N93="Ab",VLOOKUP(MAX($N$8:$N$99),param!A$2:B$91,2,FALSE)-25,VLOOKUP(N93,param!A$2:B$91,2,FALSE))))</f>
      </c>
      <c r="P93" s="19">
        <f t="shared" si="3"/>
      </c>
      <c r="Q93" s="36"/>
    </row>
    <row r="94" spans="1:17" ht="12.75">
      <c r="A94" s="38"/>
      <c r="B94" s="33"/>
      <c r="C94" s="33"/>
      <c r="D94" s="33"/>
      <c r="E94" s="33"/>
      <c r="F94" s="33"/>
      <c r="G94" s="33"/>
      <c r="H94" s="34">
        <v>0</v>
      </c>
      <c r="I94" s="32"/>
      <c r="J94" s="21">
        <f>I94*param!$F$2</f>
        <v>0</v>
      </c>
      <c r="K94" s="21">
        <f t="shared" si="4"/>
        <v>0</v>
      </c>
      <c r="L94" s="32"/>
      <c r="M94" s="42">
        <f>IF(L94="","",IF(L94="NP",0,IF(L94="Ab",VLOOKUP(MAX($L$8:$L$99),param!A$2:B$91,2,FALSE)-25,VLOOKUP(L94,param!A$2:B$91,2,FALSE))))</f>
      </c>
      <c r="N94" s="35"/>
      <c r="O94" s="19">
        <f>IF(N94="","",IF(N94="NP",0,IF(N94="Ab",VLOOKUP(MAX($N$8:$N$99),param!A$2:B$91,2,FALSE)-25,VLOOKUP(N94,param!A$2:B$91,2,FALSE))))</f>
      </c>
      <c r="P94" s="19">
        <f t="shared" si="3"/>
      </c>
      <c r="Q94" s="36"/>
    </row>
    <row r="95" spans="1:17" ht="12.75">
      <c r="A95" s="38"/>
      <c r="B95" s="33"/>
      <c r="C95" s="33"/>
      <c r="D95" s="33"/>
      <c r="E95" s="33"/>
      <c r="F95" s="33"/>
      <c r="G95" s="33"/>
      <c r="H95" s="34">
        <v>0</v>
      </c>
      <c r="I95" s="32"/>
      <c r="J95" s="21">
        <f>I95*param!$F$2</f>
        <v>0</v>
      </c>
      <c r="K95" s="21">
        <f t="shared" si="4"/>
        <v>0</v>
      </c>
      <c r="L95" s="32"/>
      <c r="M95" s="42">
        <f>IF(L95="","",IF(L95="NP",0,IF(L95="Ab",VLOOKUP(MAX($L$8:$L$99),param!A$2:B$91,2,FALSE)-25,VLOOKUP(L95,param!A$2:B$91,2,FALSE))))</f>
      </c>
      <c r="N95" s="35"/>
      <c r="O95" s="19">
        <f>IF(N95="","",IF(N95="NP",0,IF(N95="Ab",VLOOKUP(MAX($N$8:$N$99),param!A$2:B$91,2,FALSE)-25,VLOOKUP(N95,param!A$2:B$91,2,FALSE))))</f>
      </c>
      <c r="P95" s="19">
        <f t="shared" si="3"/>
      </c>
      <c r="Q95" s="36"/>
    </row>
    <row r="96" spans="1:17" ht="12.75">
      <c r="A96" s="38"/>
      <c r="B96" s="33"/>
      <c r="C96" s="33"/>
      <c r="D96" s="33"/>
      <c r="E96" s="33"/>
      <c r="F96" s="33"/>
      <c r="G96" s="33"/>
      <c r="H96" s="34">
        <v>0</v>
      </c>
      <c r="I96" s="32"/>
      <c r="J96" s="21">
        <f>I96*param!$F$2</f>
        <v>0</v>
      </c>
      <c r="K96" s="21">
        <f t="shared" si="4"/>
        <v>0</v>
      </c>
      <c r="L96" s="32"/>
      <c r="M96" s="42">
        <f>IF(L96="","",IF(L96="NP",0,IF(L96="Ab",VLOOKUP(MAX($L$8:$L$99),param!A$2:B$91,2,FALSE)-25,VLOOKUP(L96,param!A$2:B$91,2,FALSE))))</f>
      </c>
      <c r="N96" s="35"/>
      <c r="O96" s="19">
        <f>IF(N96="","",IF(N96="NP",0,IF(N96="Ab",VLOOKUP(MAX($N$8:$N$99),param!A$2:B$91,2,FALSE)-25,VLOOKUP(N96,param!A$2:B$91,2,FALSE))))</f>
      </c>
      <c r="P96" s="19">
        <f t="shared" si="3"/>
      </c>
      <c r="Q96" s="36"/>
    </row>
    <row r="97" spans="1:17" ht="12.75">
      <c r="A97" s="38"/>
      <c r="B97" s="33"/>
      <c r="C97" s="33"/>
      <c r="D97" s="33"/>
      <c r="E97" s="33"/>
      <c r="F97" s="33"/>
      <c r="G97" s="33"/>
      <c r="H97" s="34">
        <v>0</v>
      </c>
      <c r="I97" s="32"/>
      <c r="J97" s="21">
        <f>I97*param!$F$2</f>
        <v>0</v>
      </c>
      <c r="K97" s="21">
        <f t="shared" si="4"/>
        <v>0</v>
      </c>
      <c r="L97" s="32"/>
      <c r="M97" s="42">
        <f>IF(L97="","",IF(L97="NP",0,IF(L97="Ab",VLOOKUP(MAX($L$8:$L$99),param!A$2:B$91,2,FALSE)-25,VLOOKUP(L97,param!A$2:B$91,2,FALSE))))</f>
      </c>
      <c r="N97" s="35"/>
      <c r="O97" s="19">
        <f>IF(N97="","",IF(N97="NP",0,IF(N97="Ab",VLOOKUP(MAX($N$8:$N$99),param!A$2:B$91,2,FALSE)-25,VLOOKUP(N97,param!A$2:B$91,2,FALSE))))</f>
      </c>
      <c r="P97" s="19">
        <f t="shared" si="3"/>
      </c>
      <c r="Q97" s="36"/>
    </row>
    <row r="98" spans="1:17" ht="12.75">
      <c r="A98" s="38"/>
      <c r="B98" s="33"/>
      <c r="C98" s="33"/>
      <c r="D98" s="33"/>
      <c r="E98" s="33"/>
      <c r="F98" s="33"/>
      <c r="G98" s="33"/>
      <c r="H98" s="34">
        <v>0</v>
      </c>
      <c r="I98" s="32"/>
      <c r="J98" s="21">
        <f>I98*param!$F$2</f>
        <v>0</v>
      </c>
      <c r="K98" s="21">
        <f t="shared" si="4"/>
        <v>0</v>
      </c>
      <c r="L98" s="32"/>
      <c r="M98" s="42">
        <f>IF(L98="","",IF(L98="NP",0,IF(L98="Ab",VLOOKUP(MAX($L$8:$L$99),param!A$2:B$91,2,FALSE)-25,VLOOKUP(L98,param!A$2:B$91,2,FALSE))))</f>
      </c>
      <c r="N98" s="35"/>
      <c r="O98" s="19">
        <f>IF(N98="","",IF(N98="NP",0,IF(N98="Ab",VLOOKUP(MAX($N$8:$N$99),param!A$2:B$91,2,FALSE)-25,VLOOKUP(N98,param!A$2:B$91,2,FALSE))))</f>
      </c>
      <c r="P98" s="19">
        <f t="shared" si="3"/>
      </c>
      <c r="Q98" s="36"/>
    </row>
    <row r="99" spans="1:17" ht="12.75">
      <c r="A99" s="38"/>
      <c r="B99" s="33"/>
      <c r="C99" s="33"/>
      <c r="D99" s="33"/>
      <c r="E99" s="33"/>
      <c r="F99" s="33"/>
      <c r="G99" s="33"/>
      <c r="H99" s="34">
        <v>0</v>
      </c>
      <c r="I99" s="32"/>
      <c r="J99" s="21">
        <f>I99*param!$F$2</f>
        <v>0</v>
      </c>
      <c r="K99" s="21">
        <f t="shared" si="4"/>
        <v>0</v>
      </c>
      <c r="L99" s="32"/>
      <c r="M99" s="42">
        <f>IF(L99="","",IF(L99="NP",0,IF(L99="Ab",VLOOKUP(MAX($L$8:$L$99),param!A$2:B$91,2,FALSE)-25,VLOOKUP(L99,param!A$2:B$91,2,FALSE))))</f>
      </c>
      <c r="N99" s="35"/>
      <c r="O99" s="19">
        <f>IF(N99="","",IF(N99="NP",0,IF(N99="Ab",VLOOKUP(MAX($N$8:$N$99),param!A$2:B$91,2,FALSE)-25,VLOOKUP(N99,param!A$2:B$91,2,FALSE))))</f>
      </c>
      <c r="P99" s="19">
        <f t="shared" si="3"/>
      </c>
      <c r="Q99" s="36"/>
    </row>
  </sheetData>
  <sheetProtection selectLockedCells="1" sort="0" autoFilter="0"/>
  <autoFilter ref="A7:Q7">
    <sortState ref="A8:Q99">
      <sortCondition sortBy="value" ref="A8:A99"/>
    </sortState>
  </autoFilter>
  <mergeCells count="2">
    <mergeCell ref="A2:Q2"/>
    <mergeCell ref="A3:Q3"/>
  </mergeCells>
  <printOptions/>
  <pageMargins left="0.3937007874015748" right="0.3937007874015748" top="0.1968503937007874" bottom="0.1968503937007874" header="0.5118110236220472" footer="0.5118110236220472"/>
  <pageSetup fitToHeight="2" fitToWidth="1"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Q9"/>
  <sheetViews>
    <sheetView zoomScalePageLayoutView="0" workbookViewId="0" topLeftCell="A1">
      <selection activeCell="N15" sqref="N15"/>
    </sheetView>
  </sheetViews>
  <sheetFormatPr defaultColWidth="11.421875" defaultRowHeight="12.75"/>
  <cols>
    <col min="1" max="1" width="6.421875" style="4" customWidth="1"/>
    <col min="2" max="2" width="27.28125" style="1" bestFit="1" customWidth="1"/>
    <col min="3" max="3" width="11.28125" style="1" bestFit="1" customWidth="1"/>
    <col min="4" max="4" width="5.7109375" style="9" bestFit="1" customWidth="1"/>
    <col min="5" max="5" width="11.00390625" style="1" bestFit="1" customWidth="1"/>
    <col min="6" max="6" width="13.00390625" style="1" bestFit="1" customWidth="1"/>
    <col min="7" max="7" width="32.28125" style="1" bestFit="1" customWidth="1"/>
    <col min="8" max="8" width="10.7109375" style="9" customWidth="1"/>
    <col min="9" max="9" width="8.7109375" style="9" customWidth="1"/>
    <col min="10" max="11" width="10.7109375" style="9" customWidth="1"/>
    <col min="12" max="12" width="9.7109375" style="9" customWidth="1"/>
    <col min="13" max="13" width="7.7109375" style="9" customWidth="1"/>
    <col min="14" max="14" width="9.7109375" style="9" customWidth="1"/>
    <col min="15" max="16" width="7.7109375" style="1" customWidth="1"/>
    <col min="17" max="17" width="11.421875" style="2" customWidth="1"/>
    <col min="18" max="16384" width="11.421875" style="1" customWidth="1"/>
  </cols>
  <sheetData>
    <row r="1" spans="1:17" ht="12.75">
      <c r="A1" s="41" t="str">
        <f>param!$L$2</f>
        <v>Annecy Cyclisme Compétition</v>
      </c>
      <c r="Q1" s="44">
        <f>param!$J$2</f>
        <v>41882</v>
      </c>
    </row>
    <row r="2" spans="1:17" ht="18">
      <c r="A2" s="60" t="str">
        <f>param!$N$2</f>
        <v>TDJC Prix de la ville d'Annecy</v>
      </c>
      <c r="B2" s="61"/>
      <c r="C2" s="61"/>
      <c r="D2" s="61"/>
      <c r="E2" s="61"/>
      <c r="F2" s="61"/>
      <c r="G2" s="61"/>
      <c r="H2" s="61"/>
      <c r="I2" s="61"/>
      <c r="J2" s="61"/>
      <c r="K2" s="61"/>
      <c r="L2" s="61"/>
      <c r="M2" s="61"/>
      <c r="N2" s="61"/>
      <c r="O2" s="61"/>
      <c r="P2" s="61"/>
      <c r="Q2" s="61"/>
    </row>
    <row r="3" spans="1:17" ht="15">
      <c r="A3" s="62" t="str">
        <f ca="1">MID(CELL("nomfichier",$A$1),FIND("]",CELL("nomfichier",$A$1))+1,50)</f>
        <v>Pre-licenciés (D)</v>
      </c>
      <c r="B3" s="62"/>
      <c r="C3" s="62"/>
      <c r="D3" s="62"/>
      <c r="E3" s="62"/>
      <c r="F3" s="62"/>
      <c r="G3" s="62"/>
      <c r="H3" s="62"/>
      <c r="I3" s="62"/>
      <c r="J3" s="62"/>
      <c r="K3" s="62"/>
      <c r="L3" s="62"/>
      <c r="M3" s="62"/>
      <c r="N3" s="62"/>
      <c r="O3" s="62"/>
      <c r="P3" s="62"/>
      <c r="Q3" s="62"/>
    </row>
    <row r="4" spans="2:14" s="2" customFormat="1" ht="12.75">
      <c r="B4" s="20" t="s">
        <v>88</v>
      </c>
      <c r="D4" s="3"/>
      <c r="H4" s="3"/>
      <c r="I4" s="3"/>
      <c r="J4" s="3"/>
      <c r="K4" s="3"/>
      <c r="L4" s="3"/>
      <c r="M4" s="3"/>
      <c r="N4" s="3"/>
    </row>
    <row r="5" spans="2:14" s="2" customFormat="1" ht="12.75">
      <c r="B5" s="20" t="s">
        <v>98</v>
      </c>
      <c r="D5" s="3"/>
      <c r="H5" s="3"/>
      <c r="I5" s="3"/>
      <c r="J5" s="3"/>
      <c r="K5" s="3"/>
      <c r="L5" s="3"/>
      <c r="M5" s="3"/>
      <c r="N5" s="3"/>
    </row>
    <row r="6" spans="1:16" s="2" customFormat="1" ht="12.75">
      <c r="A6" s="3" t="s">
        <v>90</v>
      </c>
      <c r="B6" s="20" t="s">
        <v>99</v>
      </c>
      <c r="D6" s="3"/>
      <c r="H6" s="3"/>
      <c r="I6" s="3"/>
      <c r="J6" s="3"/>
      <c r="K6" s="3" t="s">
        <v>89</v>
      </c>
      <c r="L6" s="3"/>
      <c r="M6" s="31" t="str">
        <f>IF(param!$H$2=1,"TRI3.2","")</f>
        <v>TRI3.2</v>
      </c>
      <c r="N6" s="3"/>
      <c r="O6" s="31">
        <f>IF(param!$H$2=2,"TRI3.2","")</f>
      </c>
      <c r="P6" s="3" t="s">
        <v>107</v>
      </c>
    </row>
    <row r="7" spans="1:17" s="8" customFormat="1" ht="50.25" customHeight="1">
      <c r="A7" s="5" t="s">
        <v>6</v>
      </c>
      <c r="B7" s="5" t="s">
        <v>0</v>
      </c>
      <c r="C7" s="5" t="s">
        <v>1</v>
      </c>
      <c r="D7" s="5" t="s">
        <v>2</v>
      </c>
      <c r="E7" s="5" t="s">
        <v>3</v>
      </c>
      <c r="F7" s="6" t="s">
        <v>5</v>
      </c>
      <c r="G7" s="5" t="s">
        <v>4</v>
      </c>
      <c r="H7" s="7" t="s">
        <v>91</v>
      </c>
      <c r="I7" s="7" t="s">
        <v>83</v>
      </c>
      <c r="J7" s="18" t="s">
        <v>92</v>
      </c>
      <c r="K7" s="18" t="s">
        <v>93</v>
      </c>
      <c r="L7" s="7" t="s">
        <v>94</v>
      </c>
      <c r="M7" s="18" t="s">
        <v>86</v>
      </c>
      <c r="N7" s="7" t="s">
        <v>95</v>
      </c>
      <c r="O7" s="18" t="s">
        <v>85</v>
      </c>
      <c r="P7" s="18" t="s">
        <v>96</v>
      </c>
      <c r="Q7" s="7" t="s">
        <v>84</v>
      </c>
    </row>
    <row r="8" spans="1:17" ht="12.75">
      <c r="A8" s="49">
        <v>5</v>
      </c>
      <c r="B8" s="50" t="s">
        <v>500</v>
      </c>
      <c r="C8" s="50" t="s">
        <v>501</v>
      </c>
      <c r="D8" s="50" t="s">
        <v>117</v>
      </c>
      <c r="E8" s="50" t="s">
        <v>333</v>
      </c>
      <c r="F8" s="33"/>
      <c r="G8" s="53" t="s">
        <v>502</v>
      </c>
      <c r="H8" s="34">
        <v>0.0005391898148148148</v>
      </c>
      <c r="I8" s="32"/>
      <c r="J8" s="21">
        <f>I8*param!$F$2</f>
        <v>0</v>
      </c>
      <c r="K8" s="21">
        <f>IF(OR(L8="NP",L8="Ab"),"99:99:99",H8+J8)</f>
        <v>0.0005391898148148148</v>
      </c>
      <c r="L8" s="35">
        <v>1</v>
      </c>
      <c r="M8" s="42">
        <f>IF(L8="","",IF(L8="NP",0,IF(L8="Ab",VLOOKUP(MAX($L$8:$L$9),param!A$2:B$91,2,FALSE)-25,VLOOKUP(L8,param!A$2:B$91,2,FALSE))))</f>
        <v>202</v>
      </c>
      <c r="N8" s="35">
        <v>2</v>
      </c>
      <c r="O8" s="19">
        <f>IF(N8="","",IF(N8="NP",0,IF(N8="Ab",VLOOKUP(MAX($N$8:$N$9),param!A$2:B$91,2,FALSE)-25,VLOOKUP(N8,param!A$2:B$91,2,FALSE))))</f>
        <v>191</v>
      </c>
      <c r="P8" s="19">
        <f>IF(OR(L8="",N8=""),"",M8+O8)</f>
        <v>393</v>
      </c>
      <c r="Q8" s="36" t="s">
        <v>520</v>
      </c>
    </row>
    <row r="9" spans="1:17" ht="12.75">
      <c r="A9" s="49">
        <v>1</v>
      </c>
      <c r="B9" s="33" t="s">
        <v>115</v>
      </c>
      <c r="C9" s="33" t="s">
        <v>116</v>
      </c>
      <c r="D9" s="33" t="s">
        <v>117</v>
      </c>
      <c r="E9" s="33" t="s">
        <v>118</v>
      </c>
      <c r="F9" s="33"/>
      <c r="G9" s="52" t="s">
        <v>12</v>
      </c>
      <c r="H9" s="34">
        <v>0.0005956018518518518</v>
      </c>
      <c r="I9" s="32"/>
      <c r="J9" s="21">
        <f>I9*param!$F$2</f>
        <v>0</v>
      </c>
      <c r="K9" s="21">
        <f>IF(OR(L9="NP",L9="Ab"),"99:99:99",H9+J9)</f>
        <v>0.0005956018518518518</v>
      </c>
      <c r="L9" s="35">
        <v>2</v>
      </c>
      <c r="M9" s="42">
        <f>IF(L9="","",IF(L9="NP",0,IF(L9="Ab",VLOOKUP(MAX($L$8:$L$9),param!A$2:B$91,2,FALSE)-25,VLOOKUP(L9,param!A$2:B$91,2,FALSE))))</f>
        <v>191</v>
      </c>
      <c r="N9" s="35">
        <v>1</v>
      </c>
      <c r="O9" s="19">
        <f>IF(N9="","",IF(N9="NP",0,IF(N9="Ab",VLOOKUP(MAX($N$8:$N$9),param!A$2:B$91,2,FALSE)-25,VLOOKUP(N9,param!A$2:B$91,2,FALSE))))</f>
        <v>202</v>
      </c>
      <c r="P9" s="19">
        <f>IF(OR(L9="",N9=""),"",M9+O9)</f>
        <v>393</v>
      </c>
      <c r="Q9" s="36" t="s">
        <v>521</v>
      </c>
    </row>
  </sheetData>
  <sheetProtection selectLockedCells="1" sort="0" autoFilter="0"/>
  <autoFilter ref="A7:Q7">
    <sortState ref="A8:Q9">
      <sortCondition sortBy="value" ref="K8:K9"/>
    </sortState>
  </autoFilter>
  <mergeCells count="2">
    <mergeCell ref="A2:Q2"/>
    <mergeCell ref="A3:Q3"/>
  </mergeCells>
  <printOptions/>
  <pageMargins left="0.3937007874015748" right="0.3937007874015748" top="0.1968503937007874" bottom="0.1968503937007874" header="0.5118110236220472" footer="0.5118110236220472"/>
  <pageSetup fitToHeight="2" fitToWidth="1" orientation="landscape" paperSize="9" scale="70" r:id="rId1"/>
</worksheet>
</file>

<file path=xl/worksheets/sheet3.xml><?xml version="1.0" encoding="utf-8"?>
<worksheet xmlns="http://schemas.openxmlformats.org/spreadsheetml/2006/main" xmlns:r="http://schemas.openxmlformats.org/officeDocument/2006/relationships">
  <dimension ref="A1:Q26"/>
  <sheetViews>
    <sheetView zoomScalePageLayoutView="0" workbookViewId="0" topLeftCell="A1">
      <selection activeCell="A24" sqref="A24:IV24"/>
    </sheetView>
  </sheetViews>
  <sheetFormatPr defaultColWidth="11.421875" defaultRowHeight="12.75"/>
  <cols>
    <col min="1" max="1" width="6.421875" style="4" customWidth="1"/>
    <col min="2" max="2" width="27.28125" style="1" bestFit="1" customWidth="1"/>
    <col min="3" max="3" width="11.28125" style="1" bestFit="1" customWidth="1"/>
    <col min="4" max="4" width="5.7109375" style="9" bestFit="1" customWidth="1"/>
    <col min="5" max="5" width="11.00390625" style="1" bestFit="1" customWidth="1"/>
    <col min="6" max="6" width="13.00390625" style="1" bestFit="1" customWidth="1"/>
    <col min="7" max="7" width="32.28125" style="1" bestFit="1" customWidth="1"/>
    <col min="8" max="8" width="10.7109375" style="9" customWidth="1"/>
    <col min="9" max="9" width="8.7109375" style="9" customWidth="1"/>
    <col min="10" max="11" width="10.7109375" style="9" customWidth="1"/>
    <col min="12" max="12" width="9.7109375" style="9" customWidth="1"/>
    <col min="13" max="13" width="7.7109375" style="9" customWidth="1"/>
    <col min="14" max="14" width="9.7109375" style="9" customWidth="1"/>
    <col min="15" max="16" width="7.7109375" style="1" customWidth="1"/>
    <col min="17" max="17" width="11.421875" style="2" customWidth="1"/>
    <col min="18" max="16384" width="11.421875" style="1" customWidth="1"/>
  </cols>
  <sheetData>
    <row r="1" spans="1:17" ht="12.75">
      <c r="A1" s="41" t="str">
        <f>param!$L$2</f>
        <v>Annecy Cyclisme Compétition</v>
      </c>
      <c r="Q1" s="44">
        <f>param!$J$2</f>
        <v>41882</v>
      </c>
    </row>
    <row r="2" spans="1:17" ht="18">
      <c r="A2" s="60" t="str">
        <f>param!$N$2</f>
        <v>TDJC Prix de la ville d'Annecy</v>
      </c>
      <c r="B2" s="61"/>
      <c r="C2" s="61"/>
      <c r="D2" s="61"/>
      <c r="E2" s="61"/>
      <c r="F2" s="61"/>
      <c r="G2" s="61"/>
      <c r="H2" s="61"/>
      <c r="I2" s="61"/>
      <c r="J2" s="61"/>
      <c r="K2" s="61"/>
      <c r="L2" s="61"/>
      <c r="M2" s="61"/>
      <c r="N2" s="61"/>
      <c r="O2" s="61"/>
      <c r="P2" s="61"/>
      <c r="Q2" s="61"/>
    </row>
    <row r="3" spans="1:17" ht="15">
      <c r="A3" s="62" t="str">
        <f ca="1">MID(CELL("nomfichier",$A$1),FIND("]",CELL("nomfichier",$A$1))+1,50)</f>
        <v>Poussins (H)</v>
      </c>
      <c r="B3" s="62"/>
      <c r="C3" s="62"/>
      <c r="D3" s="62"/>
      <c r="E3" s="62"/>
      <c r="F3" s="62"/>
      <c r="G3" s="62"/>
      <c r="H3" s="62"/>
      <c r="I3" s="62"/>
      <c r="J3" s="62"/>
      <c r="K3" s="62"/>
      <c r="L3" s="62"/>
      <c r="M3" s="62"/>
      <c r="N3" s="62"/>
      <c r="O3" s="62"/>
      <c r="P3" s="62"/>
      <c r="Q3" s="62"/>
    </row>
    <row r="4" spans="2:14" s="2" customFormat="1" ht="12.75">
      <c r="B4" s="20" t="s">
        <v>88</v>
      </c>
      <c r="D4" s="3"/>
      <c r="H4" s="3"/>
      <c r="I4" s="3"/>
      <c r="J4" s="3"/>
      <c r="K4" s="3"/>
      <c r="L4" s="3"/>
      <c r="M4" s="3"/>
      <c r="N4" s="3"/>
    </row>
    <row r="5" spans="2:14" s="2" customFormat="1" ht="12.75">
      <c r="B5" s="20" t="s">
        <v>98</v>
      </c>
      <c r="D5" s="3"/>
      <c r="H5" s="3"/>
      <c r="I5" s="3"/>
      <c r="J5" s="3"/>
      <c r="K5" s="3"/>
      <c r="L5" s="3"/>
      <c r="M5" s="3"/>
      <c r="N5" s="3"/>
    </row>
    <row r="6" spans="1:16" s="2" customFormat="1" ht="12.75">
      <c r="A6" s="3" t="s">
        <v>90</v>
      </c>
      <c r="B6" s="20" t="s">
        <v>99</v>
      </c>
      <c r="D6" s="3"/>
      <c r="H6" s="3"/>
      <c r="I6" s="3"/>
      <c r="J6" s="3"/>
      <c r="K6" s="3" t="s">
        <v>89</v>
      </c>
      <c r="L6" s="3"/>
      <c r="M6" s="31" t="str">
        <f>IF(param!$H$2=1,"TRI3.2","")</f>
        <v>TRI3.2</v>
      </c>
      <c r="N6" s="3"/>
      <c r="O6" s="31">
        <f>IF(param!$H$2=2,"TRI3.2","")</f>
      </c>
      <c r="P6" s="3" t="s">
        <v>107</v>
      </c>
    </row>
    <row r="7" spans="1:17" s="8" customFormat="1" ht="50.25" customHeight="1">
      <c r="A7" s="5" t="s">
        <v>6</v>
      </c>
      <c r="B7" s="5" t="s">
        <v>0</v>
      </c>
      <c r="C7" s="5" t="s">
        <v>1</v>
      </c>
      <c r="D7" s="5" t="s">
        <v>2</v>
      </c>
      <c r="E7" s="5" t="s">
        <v>3</v>
      </c>
      <c r="F7" s="6" t="s">
        <v>5</v>
      </c>
      <c r="G7" s="5" t="s">
        <v>4</v>
      </c>
      <c r="H7" s="7" t="s">
        <v>91</v>
      </c>
      <c r="I7" s="7" t="s">
        <v>83</v>
      </c>
      <c r="J7" s="18" t="s">
        <v>92</v>
      </c>
      <c r="K7" s="18" t="s">
        <v>93</v>
      </c>
      <c r="L7" s="7" t="s">
        <v>94</v>
      </c>
      <c r="M7" s="18" t="s">
        <v>86</v>
      </c>
      <c r="N7" s="7" t="s">
        <v>95</v>
      </c>
      <c r="O7" s="18" t="s">
        <v>85</v>
      </c>
      <c r="P7" s="18" t="s">
        <v>96</v>
      </c>
      <c r="Q7" s="7" t="s">
        <v>84</v>
      </c>
    </row>
    <row r="8" spans="1:17" ht="12.75">
      <c r="A8" s="49">
        <v>29</v>
      </c>
      <c r="B8" s="33" t="s">
        <v>32</v>
      </c>
      <c r="C8" s="33" t="s">
        <v>33</v>
      </c>
      <c r="D8" s="33" t="s">
        <v>9</v>
      </c>
      <c r="E8" s="33" t="s">
        <v>34</v>
      </c>
      <c r="F8" s="33"/>
      <c r="G8" s="33" t="s">
        <v>21</v>
      </c>
      <c r="H8" s="34">
        <v>0.00038245370370370364</v>
      </c>
      <c r="I8" s="32"/>
      <c r="J8" s="21">
        <f>I8*param!$F$2</f>
        <v>0</v>
      </c>
      <c r="K8" s="21">
        <f aca="true" t="shared" si="0" ref="K8:K26">IF(OR(L8="NP",L8="Ab"),"99:99:99",H8+J8)</f>
        <v>0.00038245370370370364</v>
      </c>
      <c r="L8" s="32">
        <v>2</v>
      </c>
      <c r="M8" s="42">
        <f>IF(L8="","",IF(L8="NP",0,IF(L8="Ab",VLOOKUP(MAX($L$8:$L$26),param!A$2:B$91,2,FALSE)-25,VLOOKUP(L8,param!A$2:B$91,2,FALSE))))</f>
        <v>191</v>
      </c>
      <c r="N8" s="35">
        <v>1</v>
      </c>
      <c r="O8" s="19">
        <f>IF(N8="","",IF(N8="NP",0,IF(N8="Ab",VLOOKUP(MAX($N$8:$N$26),param!A$2:B$91,2,FALSE)-25,VLOOKUP(N8,param!A$2:B$91,2,FALSE))))</f>
        <v>202</v>
      </c>
      <c r="P8" s="19">
        <f aca="true" t="shared" si="1" ref="P8:P26">IF(OR(L8="",N8=""),"",M8+O8)</f>
        <v>393</v>
      </c>
      <c r="Q8" s="36" t="s">
        <v>520</v>
      </c>
    </row>
    <row r="9" spans="1:17" ht="12.75">
      <c r="A9" s="49">
        <v>30</v>
      </c>
      <c r="B9" s="33" t="s">
        <v>164</v>
      </c>
      <c r="C9" s="33" t="s">
        <v>19</v>
      </c>
      <c r="D9" s="33" t="s">
        <v>9</v>
      </c>
      <c r="E9" s="33" t="s">
        <v>165</v>
      </c>
      <c r="F9" s="33"/>
      <c r="G9" s="33" t="s">
        <v>175</v>
      </c>
      <c r="H9" s="34">
        <v>0.0004129282407407408</v>
      </c>
      <c r="I9" s="32"/>
      <c r="J9" s="21">
        <f>I9*param!$F$2</f>
        <v>0</v>
      </c>
      <c r="K9" s="21">
        <f t="shared" si="0"/>
        <v>0.0004129282407407408</v>
      </c>
      <c r="L9" s="32">
        <v>4</v>
      </c>
      <c r="M9" s="42">
        <f>IF(L9="","",IF(L9="NP",0,IF(L9="Ab",VLOOKUP(MAX($L$8:$L$26),param!A$2:B$91,2,FALSE)-25,VLOOKUP(L9,param!A$2:B$91,2,FALSE))))</f>
        <v>171</v>
      </c>
      <c r="N9" s="35">
        <v>2</v>
      </c>
      <c r="O9" s="19">
        <f>IF(N9="","",IF(N9="NP",0,IF(N9="Ab",VLOOKUP(MAX($N$8:$N$26),param!A$2:B$91,2,FALSE)-25,VLOOKUP(N9,param!A$2:B$91,2,FALSE))))</f>
        <v>191</v>
      </c>
      <c r="P9" s="19">
        <f t="shared" si="1"/>
        <v>362</v>
      </c>
      <c r="Q9" s="36" t="s">
        <v>521</v>
      </c>
    </row>
    <row r="10" spans="1:17" ht="12.75">
      <c r="A10" s="49">
        <v>28</v>
      </c>
      <c r="B10" s="33" t="s">
        <v>18</v>
      </c>
      <c r="C10" s="33" t="s">
        <v>19</v>
      </c>
      <c r="D10" s="33" t="s">
        <v>9</v>
      </c>
      <c r="E10" s="33" t="s">
        <v>20</v>
      </c>
      <c r="F10" s="33"/>
      <c r="G10" s="33" t="s">
        <v>21</v>
      </c>
      <c r="H10" s="34">
        <v>0.00036784722222222215</v>
      </c>
      <c r="I10" s="32"/>
      <c r="J10" s="21">
        <f>I10*param!$F$2</f>
        <v>0</v>
      </c>
      <c r="K10" s="21">
        <f t="shared" si="0"/>
        <v>0.00036784722222222215</v>
      </c>
      <c r="L10" s="35">
        <v>1</v>
      </c>
      <c r="M10" s="42">
        <f>IF(L10="","",IF(L10="NP",0,IF(L10="Ab",VLOOKUP(MAX($L$8:$L$26),param!A$2:B$91,2,FALSE)-25,VLOOKUP(L10,param!A$2:B$91,2,FALSE))))</f>
        <v>202</v>
      </c>
      <c r="N10" s="35">
        <v>7</v>
      </c>
      <c r="O10" s="19">
        <f>IF(N10="","",IF(N10="NP",0,IF(N10="Ab",VLOOKUP(MAX($N$8:$N$26),param!A$2:B$91,2,FALSE)-25,VLOOKUP(N10,param!A$2:B$91,2,FALSE))))</f>
        <v>144</v>
      </c>
      <c r="P10" s="19">
        <f t="shared" si="1"/>
        <v>346</v>
      </c>
      <c r="Q10" s="36" t="s">
        <v>522</v>
      </c>
    </row>
    <row r="11" spans="1:17" ht="12.75">
      <c r="A11" s="49">
        <v>16</v>
      </c>
      <c r="B11" s="33" t="s">
        <v>52</v>
      </c>
      <c r="C11" s="33" t="s">
        <v>53</v>
      </c>
      <c r="D11" s="33" t="s">
        <v>9</v>
      </c>
      <c r="E11" s="33" t="s">
        <v>54</v>
      </c>
      <c r="F11" s="33"/>
      <c r="G11" s="33" t="s">
        <v>30</v>
      </c>
      <c r="H11" s="34">
        <v>0.00040937499999999996</v>
      </c>
      <c r="I11" s="32"/>
      <c r="J11" s="21">
        <f>I11*param!$F$2</f>
        <v>0</v>
      </c>
      <c r="K11" s="21">
        <f t="shared" si="0"/>
        <v>0.00040937499999999996</v>
      </c>
      <c r="L11" s="35">
        <v>3</v>
      </c>
      <c r="M11" s="42">
        <f>IF(L11="","",IF(L11="NP",0,IF(L11="Ab",VLOOKUP(MAX($L$8:$L$26),param!A$2:B$91,2,FALSE)-25,VLOOKUP(L11,param!A$2:B$91,2,FALSE))))</f>
        <v>181</v>
      </c>
      <c r="N11" s="35">
        <v>8</v>
      </c>
      <c r="O11" s="19">
        <f>IF(N11="","",IF(N11="NP",0,IF(N11="Ab",VLOOKUP(MAX($N$8:$N$26),param!A$2:B$91,2,FALSE)-25,VLOOKUP(N11,param!A$2:B$91,2,FALSE))))</f>
        <v>136</v>
      </c>
      <c r="P11" s="19">
        <f t="shared" si="1"/>
        <v>317</v>
      </c>
      <c r="Q11" s="36" t="s">
        <v>523</v>
      </c>
    </row>
    <row r="12" spans="1:17" ht="12.75">
      <c r="A12" s="49">
        <v>17</v>
      </c>
      <c r="B12" s="33" t="s">
        <v>75</v>
      </c>
      <c r="C12" s="33" t="s">
        <v>76</v>
      </c>
      <c r="D12" s="33" t="s">
        <v>9</v>
      </c>
      <c r="E12" s="33" t="s">
        <v>77</v>
      </c>
      <c r="F12" s="33"/>
      <c r="G12" s="33" t="s">
        <v>30</v>
      </c>
      <c r="H12" s="34">
        <v>0.000425011574074074</v>
      </c>
      <c r="I12" s="32"/>
      <c r="J12" s="21">
        <f>I12*param!$F$2</f>
        <v>0</v>
      </c>
      <c r="K12" s="21">
        <f t="shared" si="0"/>
        <v>0.000425011574074074</v>
      </c>
      <c r="L12" s="35">
        <v>5</v>
      </c>
      <c r="M12" s="42">
        <f>IF(L12="","",IF(L12="NP",0,IF(L12="Ab",VLOOKUP(MAX($L$8:$L$26),param!A$2:B$91,2,FALSE)-25,VLOOKUP(L12,param!A$2:B$91,2,FALSE))))</f>
        <v>161</v>
      </c>
      <c r="N12" s="35">
        <v>6</v>
      </c>
      <c r="O12" s="19">
        <f>IF(N12="","",IF(N12="NP",0,IF(N12="Ab",VLOOKUP(MAX($N$8:$N$26),param!A$2:B$91,2,FALSE)-25,VLOOKUP(N12,param!A$2:B$91,2,FALSE))))</f>
        <v>152</v>
      </c>
      <c r="P12" s="19">
        <f t="shared" si="1"/>
        <v>313</v>
      </c>
      <c r="Q12" s="36" t="s">
        <v>524</v>
      </c>
    </row>
    <row r="13" spans="1:17" ht="12.75">
      <c r="A13" s="49">
        <v>21</v>
      </c>
      <c r="B13" s="33" t="s">
        <v>56</v>
      </c>
      <c r="C13" s="33" t="s">
        <v>57</v>
      </c>
      <c r="D13" s="33" t="s">
        <v>9</v>
      </c>
      <c r="E13" s="33" t="s">
        <v>58</v>
      </c>
      <c r="F13" s="33"/>
      <c r="G13" s="33" t="s">
        <v>10</v>
      </c>
      <c r="H13" s="34">
        <v>0.00046165509259259266</v>
      </c>
      <c r="I13" s="32"/>
      <c r="J13" s="21">
        <f>I13*param!$F$2</f>
        <v>0</v>
      </c>
      <c r="K13" s="21">
        <f t="shared" si="0"/>
        <v>0.00046165509259259266</v>
      </c>
      <c r="L13" s="32">
        <v>6</v>
      </c>
      <c r="M13" s="42">
        <f>IF(L13="","",IF(L13="NP",0,IF(L13="Ab",VLOOKUP(MAX($L$8:$L$26),param!A$2:B$91,2,FALSE)-25,VLOOKUP(L13,param!A$2:B$91,2,FALSE))))</f>
        <v>152</v>
      </c>
      <c r="N13" s="35">
        <v>5</v>
      </c>
      <c r="O13" s="19">
        <f>IF(N13="","",IF(N13="NP",0,IF(N13="Ab",VLOOKUP(MAX($N$8:$N$26),param!A$2:B$91,2,FALSE)-25,VLOOKUP(N13,param!A$2:B$91,2,FALSE))))</f>
        <v>161</v>
      </c>
      <c r="P13" s="19">
        <f t="shared" si="1"/>
        <v>313</v>
      </c>
      <c r="Q13" s="36" t="s">
        <v>525</v>
      </c>
    </row>
    <row r="14" spans="1:17" ht="12.75">
      <c r="A14" s="49">
        <v>33</v>
      </c>
      <c r="B14" s="33" t="s">
        <v>171</v>
      </c>
      <c r="C14" s="33" t="s">
        <v>172</v>
      </c>
      <c r="D14" s="33" t="s">
        <v>9</v>
      </c>
      <c r="E14" s="33" t="s">
        <v>173</v>
      </c>
      <c r="F14" s="33"/>
      <c r="G14" s="33" t="s">
        <v>177</v>
      </c>
      <c r="H14" s="34">
        <v>0.0004247569444444444</v>
      </c>
      <c r="I14" s="32">
        <v>1</v>
      </c>
      <c r="J14" s="21">
        <f>I14*param!$F$2</f>
        <v>5.7870370370370366E-05</v>
      </c>
      <c r="K14" s="21">
        <f t="shared" si="0"/>
        <v>0.00048262731481481475</v>
      </c>
      <c r="L14" s="32">
        <v>8</v>
      </c>
      <c r="M14" s="42">
        <f>IF(L14="","",IF(L14="NP",0,IF(L14="Ab",VLOOKUP(MAX($L$8:$L$26),param!A$2:B$91,2,FALSE)-25,VLOOKUP(L14,param!A$2:B$91,2,FALSE))))</f>
        <v>136</v>
      </c>
      <c r="N14" s="35">
        <v>4</v>
      </c>
      <c r="O14" s="19">
        <f>IF(N14="","",IF(N14="NP",0,IF(N14="Ab",VLOOKUP(MAX($N$8:$N$26),param!A$2:B$91,2,FALSE)-25,VLOOKUP(N14,param!A$2:B$91,2,FALSE))))</f>
        <v>171</v>
      </c>
      <c r="P14" s="19">
        <f t="shared" si="1"/>
        <v>307</v>
      </c>
      <c r="Q14" s="36" t="s">
        <v>526</v>
      </c>
    </row>
    <row r="15" spans="1:17" ht="12.75">
      <c r="A15" s="49">
        <v>24</v>
      </c>
      <c r="B15" s="33" t="s">
        <v>23</v>
      </c>
      <c r="C15" s="33" t="s">
        <v>24</v>
      </c>
      <c r="D15" s="33" t="s">
        <v>9</v>
      </c>
      <c r="E15" s="33" t="s">
        <v>25</v>
      </c>
      <c r="F15" s="33"/>
      <c r="G15" s="33" t="s">
        <v>12</v>
      </c>
      <c r="H15" s="34">
        <v>0.0005035416666666667</v>
      </c>
      <c r="I15" s="32"/>
      <c r="J15" s="21">
        <f>I15*param!$F$2</f>
        <v>0</v>
      </c>
      <c r="K15" s="21">
        <f t="shared" si="0"/>
        <v>0.0005035416666666667</v>
      </c>
      <c r="L15" s="32">
        <v>10</v>
      </c>
      <c r="M15" s="42">
        <f>IF(L15="","",IF(L15="NP",0,IF(L15="Ab",VLOOKUP(MAX($L$8:$L$26),param!A$2:B$91,2,FALSE)-25,VLOOKUP(L15,param!A$2:B$91,2,FALSE))))</f>
        <v>120</v>
      </c>
      <c r="N15" s="35">
        <v>3</v>
      </c>
      <c r="O15" s="19">
        <f>IF(N15="","",IF(N15="NP",0,IF(N15="Ab",VLOOKUP(MAX($N$8:$N$26),param!A$2:B$91,2,FALSE)-25,VLOOKUP(N15,param!A$2:B$91,2,FALSE))))</f>
        <v>181</v>
      </c>
      <c r="P15" s="19">
        <f t="shared" si="1"/>
        <v>301</v>
      </c>
      <c r="Q15" s="36" t="s">
        <v>527</v>
      </c>
    </row>
    <row r="16" spans="1:17" ht="12.75">
      <c r="A16" s="49">
        <v>19</v>
      </c>
      <c r="B16" s="37" t="s">
        <v>144</v>
      </c>
      <c r="C16" s="33" t="s">
        <v>145</v>
      </c>
      <c r="D16" s="33" t="s">
        <v>9</v>
      </c>
      <c r="E16" s="33" t="s">
        <v>146</v>
      </c>
      <c r="F16" s="33"/>
      <c r="G16" s="33" t="s">
        <v>8</v>
      </c>
      <c r="H16" s="34">
        <v>0.0004718402777777778</v>
      </c>
      <c r="I16" s="32"/>
      <c r="J16" s="21">
        <f>I16*param!$F$2</f>
        <v>0</v>
      </c>
      <c r="K16" s="21">
        <f t="shared" si="0"/>
        <v>0.0004718402777777778</v>
      </c>
      <c r="L16" s="35">
        <v>7</v>
      </c>
      <c r="M16" s="42">
        <f>IF(L16="","",IF(L16="NP",0,IF(L16="Ab",VLOOKUP(MAX($L$8:$L$26),param!A$2:B$91,2,FALSE)-25,VLOOKUP(L16,param!A$2:B$91,2,FALSE))))</f>
        <v>144</v>
      </c>
      <c r="N16" s="35">
        <v>15</v>
      </c>
      <c r="O16" s="19">
        <f>IF(N16="","",IF(N16="NP",0,IF(N16="Ab",VLOOKUP(MAX($N$8:$N$26),param!A$2:B$91,2,FALSE)-25,VLOOKUP(N16,param!A$2:B$91,2,FALSE))))</f>
        <v>95</v>
      </c>
      <c r="P16" s="19">
        <f t="shared" si="1"/>
        <v>239</v>
      </c>
      <c r="Q16" s="36" t="s">
        <v>529</v>
      </c>
    </row>
    <row r="17" spans="1:17" ht="12.75">
      <c r="A17" s="49">
        <v>27</v>
      </c>
      <c r="B17" s="33" t="s">
        <v>161</v>
      </c>
      <c r="C17" s="33" t="s">
        <v>162</v>
      </c>
      <c r="D17" s="33" t="s">
        <v>9</v>
      </c>
      <c r="E17" s="33" t="s">
        <v>163</v>
      </c>
      <c r="F17" s="33"/>
      <c r="G17" s="33" t="s">
        <v>12</v>
      </c>
      <c r="H17" s="34">
        <v>0.0005286111111111111</v>
      </c>
      <c r="I17" s="32"/>
      <c r="J17" s="21">
        <f>I17*param!$F$2</f>
        <v>0</v>
      </c>
      <c r="K17" s="21">
        <f t="shared" si="0"/>
        <v>0.0005286111111111111</v>
      </c>
      <c r="L17" s="32">
        <v>12</v>
      </c>
      <c r="M17" s="42">
        <f>IF(L17="","",IF(L17="NP",0,IF(L17="Ab",VLOOKUP(MAX($L$8:$L$26),param!A$2:B$91,2,FALSE)-25,VLOOKUP(L17,param!A$2:B$91,2,FALSE))))</f>
        <v>110</v>
      </c>
      <c r="N17" s="35">
        <v>9</v>
      </c>
      <c r="O17" s="19">
        <f>IF(N17="","",IF(N17="NP",0,IF(N17="Ab",VLOOKUP(MAX($N$8:$N$26),param!A$2:B$91,2,FALSE)-25,VLOOKUP(N17,param!A$2:B$91,2,FALSE))))</f>
        <v>128</v>
      </c>
      <c r="P17" s="19">
        <f t="shared" si="1"/>
        <v>238</v>
      </c>
      <c r="Q17" s="36" t="s">
        <v>530</v>
      </c>
    </row>
    <row r="18" spans="1:17" ht="12.75">
      <c r="A18" s="49">
        <v>20</v>
      </c>
      <c r="B18" s="33" t="s">
        <v>147</v>
      </c>
      <c r="C18" s="33" t="s">
        <v>142</v>
      </c>
      <c r="D18" s="33" t="s">
        <v>9</v>
      </c>
      <c r="E18" s="33" t="s">
        <v>148</v>
      </c>
      <c r="F18" s="33"/>
      <c r="G18" s="33" t="s">
        <v>10</v>
      </c>
      <c r="H18" s="34">
        <v>0.000513912037037037</v>
      </c>
      <c r="I18" s="32"/>
      <c r="J18" s="21">
        <f>I18*param!$F$2</f>
        <v>0</v>
      </c>
      <c r="K18" s="21">
        <f t="shared" si="0"/>
        <v>0.000513912037037037</v>
      </c>
      <c r="L18" s="35">
        <v>11</v>
      </c>
      <c r="M18" s="42">
        <f>IF(L18="","",IF(L18="NP",0,IF(L18="Ab",VLOOKUP(MAX($L$8:$L$26),param!A$2:B$91,2,FALSE)-25,VLOOKUP(L18,param!A$2:B$91,2,FALSE))))</f>
        <v>115</v>
      </c>
      <c r="N18" s="35">
        <v>10</v>
      </c>
      <c r="O18" s="19">
        <f>IF(N18="","",IF(N18="NP",0,IF(N18="Ab",VLOOKUP(MAX($N$8:$N$26),param!A$2:B$91,2,FALSE)-25,VLOOKUP(N18,param!A$2:B$91,2,FALSE))))</f>
        <v>120</v>
      </c>
      <c r="P18" s="19">
        <f t="shared" si="1"/>
        <v>235</v>
      </c>
      <c r="Q18" s="36" t="s">
        <v>531</v>
      </c>
    </row>
    <row r="19" spans="1:17" ht="12.75">
      <c r="A19" s="49">
        <v>18</v>
      </c>
      <c r="B19" s="33" t="s">
        <v>141</v>
      </c>
      <c r="C19" s="33" t="s">
        <v>142</v>
      </c>
      <c r="D19" s="33" t="s">
        <v>9</v>
      </c>
      <c r="E19" s="33" t="s">
        <v>143</v>
      </c>
      <c r="F19" s="33"/>
      <c r="G19" s="33" t="s">
        <v>8</v>
      </c>
      <c r="H19" s="34">
        <v>0.00048622685185185184</v>
      </c>
      <c r="I19" s="32"/>
      <c r="J19" s="21">
        <f>I19*param!$F$2</f>
        <v>0</v>
      </c>
      <c r="K19" s="21">
        <f t="shared" si="0"/>
        <v>0.00048622685185185184</v>
      </c>
      <c r="L19" s="35">
        <v>9</v>
      </c>
      <c r="M19" s="42">
        <f>IF(L19="","",IF(L19="NP",0,IF(L19="Ab",VLOOKUP(MAX($L$8:$L$26),param!A$2:B$91,2,FALSE)-25,VLOOKUP(L19,param!A$2:B$91,2,FALSE))))</f>
        <v>128</v>
      </c>
      <c r="N19" s="35">
        <v>13</v>
      </c>
      <c r="O19" s="19">
        <f>IF(N19="","",IF(N19="NP",0,IF(N19="Ab",VLOOKUP(MAX($N$8:$N$26),param!A$2:B$91,2,FALSE)-25,VLOOKUP(N19,param!A$2:B$91,2,FALSE))))</f>
        <v>105</v>
      </c>
      <c r="P19" s="19">
        <f t="shared" si="1"/>
        <v>233</v>
      </c>
      <c r="Q19" s="36" t="s">
        <v>532</v>
      </c>
    </row>
    <row r="20" spans="1:17" ht="12.75">
      <c r="A20" s="49">
        <v>22</v>
      </c>
      <c r="B20" s="33" t="s">
        <v>149</v>
      </c>
      <c r="C20" s="33" t="s">
        <v>150</v>
      </c>
      <c r="D20" s="33" t="s">
        <v>9</v>
      </c>
      <c r="E20" s="33" t="s">
        <v>151</v>
      </c>
      <c r="F20" s="33"/>
      <c r="G20" s="33" t="s">
        <v>174</v>
      </c>
      <c r="H20" s="34">
        <v>0.0005289467592592593</v>
      </c>
      <c r="I20" s="32"/>
      <c r="J20" s="21">
        <f>I20*param!$F$2</f>
        <v>0</v>
      </c>
      <c r="K20" s="21">
        <f t="shared" si="0"/>
        <v>0.0005289467592592593</v>
      </c>
      <c r="L20" s="35">
        <v>13</v>
      </c>
      <c r="M20" s="42">
        <f>IF(L20="","",IF(L20="NP",0,IF(L20="Ab",VLOOKUP(MAX($L$8:$L$26),param!A$2:B$91,2,FALSE)-25,VLOOKUP(L20,param!A$2:B$91,2,FALSE))))</f>
        <v>105</v>
      </c>
      <c r="N20" s="35">
        <v>11</v>
      </c>
      <c r="O20" s="19">
        <f>IF(N20="","",IF(N20="NP",0,IF(N20="Ab",VLOOKUP(MAX($N$8:$N$26),param!A$2:B$91,2,FALSE)-25,VLOOKUP(N20,param!A$2:B$91,2,FALSE))))</f>
        <v>115</v>
      </c>
      <c r="P20" s="19">
        <f t="shared" si="1"/>
        <v>220</v>
      </c>
      <c r="Q20" s="36" t="s">
        <v>533</v>
      </c>
    </row>
    <row r="21" spans="1:17" ht="12.75">
      <c r="A21" s="49">
        <v>99</v>
      </c>
      <c r="B21" s="50" t="s">
        <v>506</v>
      </c>
      <c r="C21" s="50" t="s">
        <v>507</v>
      </c>
      <c r="D21" s="50" t="s">
        <v>9</v>
      </c>
      <c r="E21" s="33"/>
      <c r="F21" s="33"/>
      <c r="G21" s="50" t="s">
        <v>508</v>
      </c>
      <c r="H21" s="34">
        <v>0.00052875</v>
      </c>
      <c r="I21" s="32">
        <v>2</v>
      </c>
      <c r="J21" s="21">
        <f>I21*param!$F$2</f>
        <v>0.00011574074074074073</v>
      </c>
      <c r="K21" s="21">
        <f t="shared" si="0"/>
        <v>0.0006444907407407407</v>
      </c>
      <c r="L21" s="32">
        <v>16</v>
      </c>
      <c r="M21" s="42">
        <f>IF(L21="","",IF(L21="NP",0,IF(L21="Ab",VLOOKUP(MAX($L$8:$L$26),param!A$2:B$91,2,FALSE)-25,VLOOKUP(L21,param!A$2:B$91,2,FALSE))))</f>
        <v>92</v>
      </c>
      <c r="N21" s="35">
        <v>12</v>
      </c>
      <c r="O21" s="19">
        <f>IF(N21="","",IF(N21="NP",0,IF(N21="Ab",VLOOKUP(MAX($N$8:$N$26),param!A$2:B$91,2,FALSE)-25,VLOOKUP(N21,param!A$2:B$91,2,FALSE))))</f>
        <v>110</v>
      </c>
      <c r="P21" s="19">
        <f t="shared" si="1"/>
        <v>202</v>
      </c>
      <c r="Q21" s="36" t="s">
        <v>534</v>
      </c>
    </row>
    <row r="22" spans="1:17" ht="12.75">
      <c r="A22" s="49">
        <v>23</v>
      </c>
      <c r="B22" s="33" t="s">
        <v>152</v>
      </c>
      <c r="C22" s="33" t="s">
        <v>153</v>
      </c>
      <c r="D22" s="33" t="s">
        <v>9</v>
      </c>
      <c r="E22" s="33" t="s">
        <v>154</v>
      </c>
      <c r="F22" s="33"/>
      <c r="G22" s="33" t="s">
        <v>11</v>
      </c>
      <c r="H22" s="34">
        <v>0.0005530902777777778</v>
      </c>
      <c r="I22" s="32"/>
      <c r="J22" s="21">
        <f>I22*param!$F$2</f>
        <v>0</v>
      </c>
      <c r="K22" s="21">
        <f t="shared" si="0"/>
        <v>0.0005530902777777778</v>
      </c>
      <c r="L22" s="35">
        <v>15</v>
      </c>
      <c r="M22" s="42">
        <f>IF(L22="","",IF(L22="NP",0,IF(L22="Ab",VLOOKUP(MAX($L$8:$L$26),param!A$2:B$91,2,FALSE)-25,VLOOKUP(L22,param!A$2:B$91,2,FALSE))))</f>
        <v>95</v>
      </c>
      <c r="N22" s="35">
        <v>14</v>
      </c>
      <c r="O22" s="19">
        <f>IF(N22="","",IF(N22="NP",0,IF(N22="Ab",VLOOKUP(MAX($N$8:$N$26),param!A$2:B$91,2,FALSE)-25,VLOOKUP(N22,param!A$2:B$91,2,FALSE))))</f>
        <v>100</v>
      </c>
      <c r="P22" s="19">
        <f t="shared" si="1"/>
        <v>195</v>
      </c>
      <c r="Q22" s="36" t="s">
        <v>535</v>
      </c>
    </row>
    <row r="23" spans="1:17" ht="12.75">
      <c r="A23" s="49">
        <v>32</v>
      </c>
      <c r="B23" s="33" t="s">
        <v>169</v>
      </c>
      <c r="C23" s="33" t="s">
        <v>142</v>
      </c>
      <c r="D23" s="33" t="s">
        <v>9</v>
      </c>
      <c r="E23" s="33" t="s">
        <v>170</v>
      </c>
      <c r="F23" s="33"/>
      <c r="G23" s="33" t="s">
        <v>176</v>
      </c>
      <c r="H23" s="34">
        <v>0.0005443749999999999</v>
      </c>
      <c r="I23" s="32"/>
      <c r="J23" s="21">
        <f>I23*param!$F$2</f>
        <v>0</v>
      </c>
      <c r="K23" s="21">
        <f t="shared" si="0"/>
        <v>0.0005443749999999999</v>
      </c>
      <c r="L23" s="32">
        <v>14</v>
      </c>
      <c r="M23" s="42">
        <f>IF(L23="","",IF(L23="NP",0,IF(L23="Ab",VLOOKUP(MAX($L$8:$L$26),param!A$2:B$91,2,FALSE)-25,VLOOKUP(L23,param!A$2:B$91,2,FALSE))))</f>
        <v>100</v>
      </c>
      <c r="N23" s="35">
        <v>16</v>
      </c>
      <c r="O23" s="19">
        <f>IF(N23="","",IF(N23="NP",0,IF(N23="Ab",VLOOKUP(MAX($N$8:$N$26),param!A$2:B$91,2,FALSE)-25,VLOOKUP(N23,param!A$2:B$91,2,FALSE))))</f>
        <v>92</v>
      </c>
      <c r="P23" s="19">
        <f t="shared" si="1"/>
        <v>192</v>
      </c>
      <c r="Q23" s="36" t="s">
        <v>536</v>
      </c>
    </row>
    <row r="24" spans="1:17" ht="12.75">
      <c r="A24" s="49">
        <v>25</v>
      </c>
      <c r="B24" s="33" t="s">
        <v>155</v>
      </c>
      <c r="C24" s="33" t="s">
        <v>156</v>
      </c>
      <c r="D24" s="33" t="s">
        <v>9</v>
      </c>
      <c r="E24" s="33" t="s">
        <v>157</v>
      </c>
      <c r="F24" s="33"/>
      <c r="G24" s="33" t="s">
        <v>12</v>
      </c>
      <c r="H24" s="34">
        <v>0</v>
      </c>
      <c r="I24" s="32"/>
      <c r="J24" s="21">
        <f>I24*param!$F$2</f>
        <v>0</v>
      </c>
      <c r="K24" s="21" t="str">
        <f t="shared" si="0"/>
        <v>99:99:99</v>
      </c>
      <c r="L24" s="35" t="s">
        <v>79</v>
      </c>
      <c r="M24" s="42">
        <f>IF(L24="","",IF(L24="NP",0,IF(L24="Ab",VLOOKUP(MAX($L$8:$L$26),param!A$2:B$91,2,FALSE)-25,VLOOKUP(L24,param!A$2:B$91,2,FALSE))))</f>
        <v>0</v>
      </c>
      <c r="N24" s="35" t="s">
        <v>79</v>
      </c>
      <c r="O24" s="19">
        <f>IF(N24="","",IF(N24="NP",0,IF(N24="Ab",VLOOKUP(MAX($N$8:$N$26),param!A$2:B$91,2,FALSE)-25,VLOOKUP(N24,param!A$2:B$91,2,FALSE))))</f>
        <v>0</v>
      </c>
      <c r="P24" s="19">
        <f t="shared" si="1"/>
        <v>0</v>
      </c>
      <c r="Q24" s="36"/>
    </row>
    <row r="25" spans="1:17" ht="12.75">
      <c r="A25" s="49">
        <v>26</v>
      </c>
      <c r="B25" s="33" t="s">
        <v>158</v>
      </c>
      <c r="C25" s="33" t="s">
        <v>159</v>
      </c>
      <c r="D25" s="33" t="s">
        <v>9</v>
      </c>
      <c r="E25" s="33" t="s">
        <v>160</v>
      </c>
      <c r="F25" s="33"/>
      <c r="G25" s="33" t="s">
        <v>12</v>
      </c>
      <c r="H25" s="34">
        <v>0</v>
      </c>
      <c r="I25" s="32"/>
      <c r="J25" s="21">
        <f>I25*param!$F$2</f>
        <v>0</v>
      </c>
      <c r="K25" s="21" t="str">
        <f t="shared" si="0"/>
        <v>99:99:99</v>
      </c>
      <c r="L25" s="35" t="s">
        <v>79</v>
      </c>
      <c r="M25" s="42">
        <f>IF(L25="","",IF(L25="NP",0,IF(L25="Ab",VLOOKUP(MAX($L$8:$L$26),param!A$2:B$91,2,FALSE)-25,VLOOKUP(L25,param!A$2:B$91,2,FALSE))))</f>
        <v>0</v>
      </c>
      <c r="N25" s="35" t="s">
        <v>79</v>
      </c>
      <c r="O25" s="19">
        <f>IF(N25="","",IF(N25="NP",0,IF(N25="Ab",VLOOKUP(MAX($N$8:$N$26),param!A$2:B$91,2,FALSE)-25,VLOOKUP(N25,param!A$2:B$91,2,FALSE))))</f>
        <v>0</v>
      </c>
      <c r="P25" s="19">
        <f t="shared" si="1"/>
        <v>0</v>
      </c>
      <c r="Q25" s="36"/>
    </row>
    <row r="26" spans="1:17" ht="12.75">
      <c r="A26" s="49">
        <v>31</v>
      </c>
      <c r="B26" s="33" t="s">
        <v>166</v>
      </c>
      <c r="C26" s="33" t="s">
        <v>167</v>
      </c>
      <c r="D26" s="33" t="s">
        <v>9</v>
      </c>
      <c r="E26" s="33" t="s">
        <v>168</v>
      </c>
      <c r="F26" s="33"/>
      <c r="G26" s="33" t="s">
        <v>176</v>
      </c>
      <c r="H26" s="34">
        <v>0</v>
      </c>
      <c r="I26" s="32"/>
      <c r="J26" s="21">
        <f>I26*param!$F$2</f>
        <v>0</v>
      </c>
      <c r="K26" s="21" t="str">
        <f t="shared" si="0"/>
        <v>99:99:99</v>
      </c>
      <c r="L26" s="32" t="s">
        <v>79</v>
      </c>
      <c r="M26" s="42">
        <f>IF(L26="","",IF(L26="NP",0,IF(L26="Ab",VLOOKUP(MAX($L$8:$L$26),param!A$2:B$91,2,FALSE)-25,VLOOKUP(L26,param!A$2:B$91,2,FALSE))))</f>
        <v>0</v>
      </c>
      <c r="N26" s="35" t="s">
        <v>79</v>
      </c>
      <c r="O26" s="19">
        <f>IF(N26="","",IF(N26="NP",0,IF(N26="Ab",VLOOKUP(MAX($N$8:$N$26),param!A$2:B$91,2,FALSE)-25,VLOOKUP(N26,param!A$2:B$91,2,FALSE))))</f>
        <v>0</v>
      </c>
      <c r="P26" s="19">
        <f t="shared" si="1"/>
        <v>0</v>
      </c>
      <c r="Q26" s="36"/>
    </row>
  </sheetData>
  <sheetProtection selectLockedCells="1" sort="0" autoFilter="0"/>
  <autoFilter ref="A7:Q7">
    <sortState ref="A8:Q26">
      <sortCondition sortBy="value" ref="N8:N26"/>
    </sortState>
  </autoFilter>
  <mergeCells count="2">
    <mergeCell ref="A2:Q2"/>
    <mergeCell ref="A3:Q3"/>
  </mergeCells>
  <printOptions/>
  <pageMargins left="0.3937007874015748" right="0.3937007874015748" top="0.1968503937007874" bottom="0.1968503937007874" header="0.5118110236220472" footer="0.5118110236220472"/>
  <pageSetup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Q12"/>
  <sheetViews>
    <sheetView zoomScalePageLayoutView="0" workbookViewId="0" topLeftCell="A1">
      <selection activeCell="O17" sqref="O17"/>
    </sheetView>
  </sheetViews>
  <sheetFormatPr defaultColWidth="11.421875" defaultRowHeight="12.75"/>
  <cols>
    <col min="1" max="1" width="6.421875" style="4" customWidth="1"/>
    <col min="2" max="2" width="27.28125" style="1" bestFit="1" customWidth="1"/>
    <col min="3" max="3" width="11.28125" style="1" bestFit="1" customWidth="1"/>
    <col min="4" max="4" width="5.7109375" style="9" bestFit="1" customWidth="1"/>
    <col min="5" max="5" width="11.00390625" style="1" bestFit="1" customWidth="1"/>
    <col min="6" max="6" width="13.00390625" style="1" bestFit="1" customWidth="1"/>
    <col min="7" max="7" width="32.28125" style="1" bestFit="1" customWidth="1"/>
    <col min="8" max="8" width="10.7109375" style="9" customWidth="1"/>
    <col min="9" max="9" width="8.7109375" style="9" customWidth="1"/>
    <col min="10" max="11" width="10.7109375" style="9" customWidth="1"/>
    <col min="12" max="12" width="9.7109375" style="9" customWidth="1"/>
    <col min="13" max="13" width="7.7109375" style="9" customWidth="1"/>
    <col min="14" max="14" width="9.7109375" style="9" customWidth="1"/>
    <col min="15" max="16" width="7.7109375" style="1" customWidth="1"/>
    <col min="17" max="17" width="11.421875" style="2" customWidth="1"/>
    <col min="18" max="16384" width="11.421875" style="1" customWidth="1"/>
  </cols>
  <sheetData>
    <row r="1" spans="1:17" ht="12.75">
      <c r="A1" s="41" t="str">
        <f>param!$L$2</f>
        <v>Annecy Cyclisme Compétition</v>
      </c>
      <c r="Q1" s="44">
        <f>param!$J$2</f>
        <v>41882</v>
      </c>
    </row>
    <row r="2" spans="1:17" ht="18">
      <c r="A2" s="60" t="str">
        <f>param!$N$2</f>
        <v>TDJC Prix de la ville d'Annecy</v>
      </c>
      <c r="B2" s="61"/>
      <c r="C2" s="61"/>
      <c r="D2" s="61"/>
      <c r="E2" s="61"/>
      <c r="F2" s="61"/>
      <c r="G2" s="61"/>
      <c r="H2" s="61"/>
      <c r="I2" s="61"/>
      <c r="J2" s="61"/>
      <c r="K2" s="61"/>
      <c r="L2" s="61"/>
      <c r="M2" s="61"/>
      <c r="N2" s="61"/>
      <c r="O2" s="61"/>
      <c r="P2" s="61"/>
      <c r="Q2" s="61"/>
    </row>
    <row r="3" spans="1:17" ht="15">
      <c r="A3" s="62" t="str">
        <f ca="1">MID(CELL("nomfichier",$A$1),FIND("]",CELL("nomfichier",$A$1))+1,50)</f>
        <v>Poussins (D)</v>
      </c>
      <c r="B3" s="62"/>
      <c r="C3" s="62"/>
      <c r="D3" s="62"/>
      <c r="E3" s="62"/>
      <c r="F3" s="62"/>
      <c r="G3" s="62"/>
      <c r="H3" s="62"/>
      <c r="I3" s="62"/>
      <c r="J3" s="62"/>
      <c r="K3" s="62"/>
      <c r="L3" s="62"/>
      <c r="M3" s="62"/>
      <c r="N3" s="62"/>
      <c r="O3" s="62"/>
      <c r="P3" s="62"/>
      <c r="Q3" s="62"/>
    </row>
    <row r="4" spans="2:14" s="2" customFormat="1" ht="12.75">
      <c r="B4" s="20" t="s">
        <v>88</v>
      </c>
      <c r="D4" s="3"/>
      <c r="H4" s="3"/>
      <c r="I4" s="3"/>
      <c r="J4" s="3"/>
      <c r="K4" s="3"/>
      <c r="L4" s="3"/>
      <c r="M4" s="3"/>
      <c r="N4" s="3"/>
    </row>
    <row r="5" spans="2:14" s="2" customFormat="1" ht="12.75">
      <c r="B5" s="20" t="s">
        <v>98</v>
      </c>
      <c r="D5" s="3"/>
      <c r="H5" s="3"/>
      <c r="I5" s="3"/>
      <c r="J5" s="3"/>
      <c r="K5" s="3"/>
      <c r="L5" s="3"/>
      <c r="M5" s="3"/>
      <c r="N5" s="3"/>
    </row>
    <row r="6" spans="1:16" s="2" customFormat="1" ht="12.75">
      <c r="A6" s="3" t="s">
        <v>90</v>
      </c>
      <c r="B6" s="20" t="s">
        <v>99</v>
      </c>
      <c r="D6" s="3"/>
      <c r="H6" s="3"/>
      <c r="I6" s="3"/>
      <c r="J6" s="3"/>
      <c r="K6" s="3" t="s">
        <v>89</v>
      </c>
      <c r="L6" s="3"/>
      <c r="M6" s="31" t="str">
        <f>IF(param!$H$2=1,"TRI3.2","")</f>
        <v>TRI3.2</v>
      </c>
      <c r="N6" s="3"/>
      <c r="O6" s="31">
        <f>IF(param!$H$2=2,"TRI3.2","")</f>
      </c>
      <c r="P6" s="3" t="s">
        <v>107</v>
      </c>
    </row>
    <row r="7" spans="1:17" s="8" customFormat="1" ht="50.25" customHeight="1">
      <c r="A7" s="5" t="s">
        <v>6</v>
      </c>
      <c r="B7" s="5" t="s">
        <v>0</v>
      </c>
      <c r="C7" s="5" t="s">
        <v>1</v>
      </c>
      <c r="D7" s="5" t="s">
        <v>2</v>
      </c>
      <c r="E7" s="5" t="s">
        <v>3</v>
      </c>
      <c r="F7" s="6" t="s">
        <v>5</v>
      </c>
      <c r="G7" s="5" t="s">
        <v>4</v>
      </c>
      <c r="H7" s="7" t="s">
        <v>91</v>
      </c>
      <c r="I7" s="7" t="s">
        <v>83</v>
      </c>
      <c r="J7" s="18" t="s">
        <v>92</v>
      </c>
      <c r="K7" s="18" t="s">
        <v>93</v>
      </c>
      <c r="L7" s="7" t="s">
        <v>94</v>
      </c>
      <c r="M7" s="18" t="s">
        <v>86</v>
      </c>
      <c r="N7" s="7" t="s">
        <v>95</v>
      </c>
      <c r="O7" s="18" t="s">
        <v>85</v>
      </c>
      <c r="P7" s="18" t="s">
        <v>96</v>
      </c>
      <c r="Q7" s="7" t="s">
        <v>84</v>
      </c>
    </row>
    <row r="8" spans="1:17" ht="12.75">
      <c r="A8" s="49">
        <v>14</v>
      </c>
      <c r="B8" s="37" t="s">
        <v>135</v>
      </c>
      <c r="C8" s="33" t="s">
        <v>136</v>
      </c>
      <c r="D8" s="33" t="s">
        <v>117</v>
      </c>
      <c r="E8" s="33" t="s">
        <v>137</v>
      </c>
      <c r="F8" s="33"/>
      <c r="G8" s="33" t="s">
        <v>11</v>
      </c>
      <c r="H8" s="34">
        <v>0.00039252314814814814</v>
      </c>
      <c r="I8" s="32"/>
      <c r="J8" s="21">
        <f>I8*param!$F$2</f>
        <v>0</v>
      </c>
      <c r="K8" s="21">
        <f>IF(OR(L8="NP",L8="Ab"),"99:99:99",H8+J8)</f>
        <v>0.00039252314814814814</v>
      </c>
      <c r="L8" s="35">
        <v>1</v>
      </c>
      <c r="M8" s="42">
        <f>IF(L8="","",IF(L8="NP",0,IF(L8="Ab",VLOOKUP(MAX($L$8:$L$12),param!A$2:B$91,2,FALSE)-25,VLOOKUP(L8,param!A$2:B$91,2,FALSE))))</f>
        <v>202</v>
      </c>
      <c r="N8" s="35">
        <v>2</v>
      </c>
      <c r="O8" s="19">
        <f>IF(N8="","",IF(N8="NP",0,IF(N8="Ab",VLOOKUP(MAX($N$8:$N$12),param!A$2:B$91,2,FALSE)-25,VLOOKUP(N8,param!A$2:B$91,2,FALSE))))</f>
        <v>191</v>
      </c>
      <c r="P8" s="19">
        <f>IF(OR(L8="",N8=""),"",M8+O8)</f>
        <v>393</v>
      </c>
      <c r="Q8" s="36" t="s">
        <v>520</v>
      </c>
    </row>
    <row r="9" spans="1:17" ht="12.75">
      <c r="A9" s="49">
        <v>11</v>
      </c>
      <c r="B9" s="33" t="s">
        <v>126</v>
      </c>
      <c r="C9" s="33" t="s">
        <v>127</v>
      </c>
      <c r="D9" s="33" t="s">
        <v>117</v>
      </c>
      <c r="E9" s="33" t="s">
        <v>128</v>
      </c>
      <c r="F9" s="33"/>
      <c r="G9" s="33" t="s">
        <v>140</v>
      </c>
      <c r="H9" s="34">
        <v>0.0004752314814814815</v>
      </c>
      <c r="I9" s="32"/>
      <c r="J9" s="21">
        <f>I9*param!$F$2</f>
        <v>0</v>
      </c>
      <c r="K9" s="21">
        <f>IF(OR(L9="NP",L9="Ab"),"99:99:99",H9+J9)</f>
        <v>0.0004752314814814815</v>
      </c>
      <c r="L9" s="35">
        <v>3</v>
      </c>
      <c r="M9" s="42">
        <f>IF(L9="","",IF(L9="NP",0,IF(L9="Ab",VLOOKUP(MAX($L$8:$L$12),param!A$2:B$91,2,FALSE)-25,VLOOKUP(L9,param!A$2:B$91,2,FALSE))))</f>
        <v>181</v>
      </c>
      <c r="N9" s="35">
        <v>1</v>
      </c>
      <c r="O9" s="19">
        <f>IF(N9="","",IF(N9="NP",0,IF(N9="Ab",VLOOKUP(MAX($N$8:$N$12),param!A$2:B$91,2,FALSE)-25,VLOOKUP(N9,param!A$2:B$91,2,FALSE))))</f>
        <v>202</v>
      </c>
      <c r="P9" s="19">
        <f>IF(OR(L9="",N9=""),"",M9+O9)</f>
        <v>383</v>
      </c>
      <c r="Q9" s="36" t="s">
        <v>521</v>
      </c>
    </row>
    <row r="10" spans="1:17" ht="12.75">
      <c r="A10" s="49">
        <v>12</v>
      </c>
      <c r="B10" s="33" t="s">
        <v>129</v>
      </c>
      <c r="C10" s="33" t="s">
        <v>130</v>
      </c>
      <c r="D10" s="33" t="s">
        <v>117</v>
      </c>
      <c r="E10" s="33" t="s">
        <v>131</v>
      </c>
      <c r="F10" s="33"/>
      <c r="G10" s="33" t="s">
        <v>8</v>
      </c>
      <c r="H10" s="34">
        <v>0.0004643287037037038</v>
      </c>
      <c r="I10" s="32"/>
      <c r="J10" s="21">
        <f>I10*param!$F$2</f>
        <v>0</v>
      </c>
      <c r="K10" s="21">
        <f>IF(OR(L10="NP",L10="Ab"),"99:99:99",H10+J10)</f>
        <v>0.0004643287037037038</v>
      </c>
      <c r="L10" s="35">
        <v>2</v>
      </c>
      <c r="M10" s="42">
        <f>IF(L10="","",IF(L10="NP",0,IF(L10="Ab",VLOOKUP(MAX($L$8:$L$12),param!A$2:B$91,2,FALSE)-25,VLOOKUP(L10,param!A$2:B$91,2,FALSE))))</f>
        <v>191</v>
      </c>
      <c r="N10" s="35">
        <v>3</v>
      </c>
      <c r="O10" s="19">
        <f>IF(N10="","",IF(N10="NP",0,IF(N10="Ab",VLOOKUP(MAX($N$8:$N$12),param!A$2:B$91,2,FALSE)-25,VLOOKUP(N10,param!A$2:B$91,2,FALSE))))</f>
        <v>181</v>
      </c>
      <c r="P10" s="19">
        <f>IF(OR(L10="",N10=""),"",M10+O10)</f>
        <v>372</v>
      </c>
      <c r="Q10" s="36" t="s">
        <v>522</v>
      </c>
    </row>
    <row r="11" spans="1:17" ht="12.75">
      <c r="A11" s="49">
        <v>13</v>
      </c>
      <c r="B11" s="33" t="s">
        <v>132</v>
      </c>
      <c r="C11" s="33" t="s">
        <v>133</v>
      </c>
      <c r="D11" s="33" t="s">
        <v>117</v>
      </c>
      <c r="E11" s="33" t="s">
        <v>134</v>
      </c>
      <c r="F11" s="33"/>
      <c r="G11" s="33" t="s">
        <v>11</v>
      </c>
      <c r="H11" s="34">
        <v>0.0004815162037037037</v>
      </c>
      <c r="I11" s="32"/>
      <c r="J11" s="21">
        <f>I11*param!$F$2</f>
        <v>0</v>
      </c>
      <c r="K11" s="21">
        <f>IF(OR(L11="NP",L11="Ab"),"99:99:99",H11+J11)</f>
        <v>0.0004815162037037037</v>
      </c>
      <c r="L11" s="35">
        <v>4</v>
      </c>
      <c r="M11" s="42">
        <f>IF(L11="","",IF(L11="NP",0,IF(L11="Ab",VLOOKUP(MAX($L$8:$L$12),param!A$2:B$91,2,FALSE)-25,VLOOKUP(L11,param!A$2:B$91,2,FALSE))))</f>
        <v>171</v>
      </c>
      <c r="N11" s="35">
        <v>5</v>
      </c>
      <c r="O11" s="19">
        <f>IF(N11="","",IF(N11="NP",0,IF(N11="Ab",VLOOKUP(MAX($N$8:$N$12),param!A$2:B$91,2,FALSE)-25,VLOOKUP(N11,param!A$2:B$91,2,FALSE))))</f>
        <v>161</v>
      </c>
      <c r="P11" s="19">
        <f>IF(OR(L11="",N11=""),"",M11+O11)</f>
        <v>332</v>
      </c>
      <c r="Q11" s="36" t="s">
        <v>523</v>
      </c>
    </row>
    <row r="12" spans="1:17" ht="12.75">
      <c r="A12" s="49">
        <v>15</v>
      </c>
      <c r="B12" s="33" t="s">
        <v>135</v>
      </c>
      <c r="C12" s="33" t="s">
        <v>138</v>
      </c>
      <c r="D12" s="33" t="s">
        <v>117</v>
      </c>
      <c r="E12" s="33" t="s">
        <v>139</v>
      </c>
      <c r="F12" s="33"/>
      <c r="G12" s="33" t="s">
        <v>11</v>
      </c>
      <c r="H12" s="34">
        <v>0.00048152777777777777</v>
      </c>
      <c r="I12" s="32"/>
      <c r="J12" s="21">
        <f>I12*param!$F$2</f>
        <v>0</v>
      </c>
      <c r="K12" s="21">
        <f>IF(OR(L12="NP",L12="Ab"),"99:99:99",H12+J12)</f>
        <v>0.00048152777777777777</v>
      </c>
      <c r="L12" s="35">
        <v>5</v>
      </c>
      <c r="M12" s="42">
        <f>IF(L12="","",IF(L12="NP",0,IF(L12="Ab",VLOOKUP(MAX($L$8:$L$12),param!A$2:B$91,2,FALSE)-25,VLOOKUP(L12,param!A$2:B$91,2,FALSE))))</f>
        <v>161</v>
      </c>
      <c r="N12" s="35">
        <v>4</v>
      </c>
      <c r="O12" s="19">
        <f>IF(N12="","",IF(N12="NP",0,IF(N12="Ab",VLOOKUP(MAX($N$8:$N$12),param!A$2:B$91,2,FALSE)-25,VLOOKUP(N12,param!A$2:B$91,2,FALSE))))</f>
        <v>171</v>
      </c>
      <c r="P12" s="19">
        <f>IF(OR(L12="",N12=""),"",M12+O12)</f>
        <v>332</v>
      </c>
      <c r="Q12" s="36" t="s">
        <v>524</v>
      </c>
    </row>
  </sheetData>
  <sheetProtection selectLockedCells="1" sort="0" autoFilter="0"/>
  <autoFilter ref="A7:Q7">
    <sortState ref="A8:Q12">
      <sortCondition sortBy="value" ref="A8:A12"/>
    </sortState>
  </autoFilter>
  <mergeCells count="2">
    <mergeCell ref="A2:Q2"/>
    <mergeCell ref="A3:Q3"/>
  </mergeCells>
  <printOptions/>
  <pageMargins left="0.3937007874015748" right="0.3937007874015748" top="0.1968503937007874" bottom="0.1968503937007874" header="0.5118110236220472" footer="0.5118110236220472"/>
  <pageSetup fitToHeight="2" fitToWidth="1" orientation="landscape" paperSize="9" scale="70" r:id="rId1"/>
</worksheet>
</file>

<file path=xl/worksheets/sheet5.xml><?xml version="1.0" encoding="utf-8"?>
<worksheet xmlns="http://schemas.openxmlformats.org/spreadsheetml/2006/main" xmlns:r="http://schemas.openxmlformats.org/officeDocument/2006/relationships">
  <dimension ref="A1:Q40"/>
  <sheetViews>
    <sheetView zoomScalePageLayoutView="0" workbookViewId="0" topLeftCell="A5">
      <selection activeCell="A38" sqref="A38:IV38"/>
    </sheetView>
  </sheetViews>
  <sheetFormatPr defaultColWidth="11.421875" defaultRowHeight="12.75"/>
  <cols>
    <col min="1" max="1" width="6.421875" style="4" customWidth="1"/>
    <col min="2" max="2" width="27.28125" style="1" bestFit="1" customWidth="1"/>
    <col min="3" max="3" width="11.28125" style="1" bestFit="1" customWidth="1"/>
    <col min="4" max="4" width="5.7109375" style="9" bestFit="1" customWidth="1"/>
    <col min="5" max="5" width="11.00390625" style="1" bestFit="1" customWidth="1"/>
    <col min="6" max="6" width="13.00390625" style="1" bestFit="1" customWidth="1"/>
    <col min="7" max="7" width="32.28125" style="1" bestFit="1" customWidth="1"/>
    <col min="8" max="8" width="10.7109375" style="9" customWidth="1"/>
    <col min="9" max="9" width="8.7109375" style="9" customWidth="1"/>
    <col min="10" max="11" width="10.7109375" style="9" customWidth="1"/>
    <col min="12" max="12" width="9.7109375" style="9" customWidth="1"/>
    <col min="13" max="13" width="7.7109375" style="9" customWidth="1"/>
    <col min="14" max="14" width="9.7109375" style="9" customWidth="1"/>
    <col min="15" max="16" width="7.7109375" style="1" customWidth="1"/>
    <col min="17" max="17" width="11.421875" style="2" customWidth="1"/>
    <col min="18" max="16384" width="11.421875" style="1" customWidth="1"/>
  </cols>
  <sheetData>
    <row r="1" spans="1:17" ht="12.75">
      <c r="A1" s="41" t="str">
        <f>param!$L$2</f>
        <v>Annecy Cyclisme Compétition</v>
      </c>
      <c r="Q1" s="44">
        <f>param!$J$2</f>
        <v>41882</v>
      </c>
    </row>
    <row r="2" spans="1:17" ht="18">
      <c r="A2" s="60" t="str">
        <f>param!$N$2</f>
        <v>TDJC Prix de la ville d'Annecy</v>
      </c>
      <c r="B2" s="61"/>
      <c r="C2" s="61"/>
      <c r="D2" s="61"/>
      <c r="E2" s="61"/>
      <c r="F2" s="61"/>
      <c r="G2" s="61"/>
      <c r="H2" s="61"/>
      <c r="I2" s="61"/>
      <c r="J2" s="61"/>
      <c r="K2" s="61"/>
      <c r="L2" s="61"/>
      <c r="M2" s="61"/>
      <c r="N2" s="61"/>
      <c r="O2" s="61"/>
      <c r="P2" s="61"/>
      <c r="Q2" s="61"/>
    </row>
    <row r="3" spans="1:17" ht="15">
      <c r="A3" s="62" t="str">
        <f ca="1">MID(CELL("nomfichier",$A$1),FIND("]",CELL("nomfichier",$A$1))+1,50)</f>
        <v>Pupilles (H)</v>
      </c>
      <c r="B3" s="62"/>
      <c r="C3" s="62"/>
      <c r="D3" s="62"/>
      <c r="E3" s="62"/>
      <c r="F3" s="62"/>
      <c r="G3" s="62"/>
      <c r="H3" s="62"/>
      <c r="I3" s="62"/>
      <c r="J3" s="62"/>
      <c r="K3" s="62"/>
      <c r="L3" s="62"/>
      <c r="M3" s="62"/>
      <c r="N3" s="62"/>
      <c r="O3" s="62"/>
      <c r="P3" s="62"/>
      <c r="Q3" s="62"/>
    </row>
    <row r="4" spans="2:14" s="2" customFormat="1" ht="12.75">
      <c r="B4" s="20" t="s">
        <v>88</v>
      </c>
      <c r="D4" s="3"/>
      <c r="H4" s="3"/>
      <c r="I4" s="3"/>
      <c r="J4" s="3"/>
      <c r="K4" s="3"/>
      <c r="L4" s="3"/>
      <c r="M4" s="3"/>
      <c r="N4" s="3"/>
    </row>
    <row r="5" spans="2:14" s="2" customFormat="1" ht="12.75">
      <c r="B5" s="20" t="s">
        <v>98</v>
      </c>
      <c r="D5" s="3"/>
      <c r="H5" s="3"/>
      <c r="I5" s="3"/>
      <c r="J5" s="3"/>
      <c r="K5" s="3"/>
      <c r="L5" s="3"/>
      <c r="M5" s="3"/>
      <c r="N5" s="3"/>
    </row>
    <row r="6" spans="1:16" s="2" customFormat="1" ht="12.75">
      <c r="A6" s="3" t="s">
        <v>90</v>
      </c>
      <c r="B6" s="20" t="s">
        <v>99</v>
      </c>
      <c r="D6" s="3"/>
      <c r="H6" s="3"/>
      <c r="I6" s="3"/>
      <c r="J6" s="3"/>
      <c r="K6" s="3" t="s">
        <v>89</v>
      </c>
      <c r="L6" s="3"/>
      <c r="M6" s="31" t="str">
        <f>IF(param!$H$2=1,"TRI3.2","")</f>
        <v>TRI3.2</v>
      </c>
      <c r="N6" s="3"/>
      <c r="O6" s="31">
        <f>IF(param!$H$2=2,"TRI3.2","")</f>
      </c>
      <c r="P6" s="3" t="s">
        <v>107</v>
      </c>
    </row>
    <row r="7" spans="1:17" s="8" customFormat="1" ht="50.25" customHeight="1">
      <c r="A7" s="5" t="s">
        <v>6</v>
      </c>
      <c r="B7" s="5" t="s">
        <v>0</v>
      </c>
      <c r="C7" s="5" t="s">
        <v>1</v>
      </c>
      <c r="D7" s="5" t="s">
        <v>2</v>
      </c>
      <c r="E7" s="5" t="s">
        <v>3</v>
      </c>
      <c r="F7" s="6" t="s">
        <v>5</v>
      </c>
      <c r="G7" s="5" t="s">
        <v>4</v>
      </c>
      <c r="H7" s="7" t="s">
        <v>91</v>
      </c>
      <c r="I7" s="7" t="s">
        <v>83</v>
      </c>
      <c r="J7" s="18" t="s">
        <v>92</v>
      </c>
      <c r="K7" s="18" t="s">
        <v>93</v>
      </c>
      <c r="L7" s="7" t="s">
        <v>94</v>
      </c>
      <c r="M7" s="18" t="s">
        <v>86</v>
      </c>
      <c r="N7" s="7" t="s">
        <v>95</v>
      </c>
      <c r="O7" s="18" t="s">
        <v>85</v>
      </c>
      <c r="P7" s="18" t="s">
        <v>96</v>
      </c>
      <c r="Q7" s="7" t="s">
        <v>84</v>
      </c>
    </row>
    <row r="8" spans="1:17" ht="12.75">
      <c r="A8" s="49">
        <v>72</v>
      </c>
      <c r="B8" s="33" t="s">
        <v>234</v>
      </c>
      <c r="C8" s="33" t="s">
        <v>235</v>
      </c>
      <c r="D8" s="33" t="s">
        <v>9</v>
      </c>
      <c r="E8" s="33" t="s">
        <v>236</v>
      </c>
      <c r="F8" s="33"/>
      <c r="G8" s="33" t="s">
        <v>280</v>
      </c>
      <c r="H8" s="34">
        <v>0.00034644675925925923</v>
      </c>
      <c r="I8" s="32"/>
      <c r="J8" s="21">
        <f>I8*param!$F$2</f>
        <v>0</v>
      </c>
      <c r="K8" s="21">
        <f aca="true" t="shared" si="0" ref="K8:K40">IF(OR(L8="NP",L8="Ab"),"99:99:99",H8+J8)</f>
        <v>0.00034644675925925923</v>
      </c>
      <c r="L8" s="35">
        <v>1</v>
      </c>
      <c r="M8" s="42">
        <f>IF(L8="","",IF(L8="NP",0,IF(L8="Ab",VLOOKUP(MAX($L$8:$L$40),param!A$2:B$91,2,FALSE)-25,VLOOKUP(L8,param!A$2:B$91,2,FALSE))))</f>
        <v>202</v>
      </c>
      <c r="N8" s="35">
        <v>2</v>
      </c>
      <c r="O8" s="19">
        <f>IF(N8="","",IF(N8="NP",0,IF(N8="Ab",VLOOKUP(MAX($N$8:$N$40),param!A$2:B$91,2,FALSE)-25,VLOOKUP(N8,param!A$2:B$91,2,FALSE))))</f>
        <v>191</v>
      </c>
      <c r="P8" s="19">
        <f aca="true" t="shared" si="1" ref="P8:P40">IF(OR(L8="",N8=""),"",M8+O8)</f>
        <v>393</v>
      </c>
      <c r="Q8" s="36" t="s">
        <v>520</v>
      </c>
    </row>
    <row r="9" spans="1:17" ht="12.75">
      <c r="A9" s="49">
        <v>75</v>
      </c>
      <c r="B9" s="33" t="s">
        <v>129</v>
      </c>
      <c r="C9" s="33" t="s">
        <v>57</v>
      </c>
      <c r="D9" s="33" t="s">
        <v>9</v>
      </c>
      <c r="E9" s="33" t="s">
        <v>242</v>
      </c>
      <c r="F9" s="33"/>
      <c r="G9" s="33" t="s">
        <v>8</v>
      </c>
      <c r="H9" s="34">
        <v>0.00035385416666666676</v>
      </c>
      <c r="I9" s="32"/>
      <c r="J9" s="21">
        <f>I9*param!$F$2</f>
        <v>0</v>
      </c>
      <c r="K9" s="21">
        <f t="shared" si="0"/>
        <v>0.00035385416666666676</v>
      </c>
      <c r="L9" s="35">
        <v>2</v>
      </c>
      <c r="M9" s="42">
        <f>IF(L9="","",IF(L9="NP",0,IF(L9="Ab",VLOOKUP(MAX($L$8:$L$40),param!A$2:B$91,2,FALSE)-25,VLOOKUP(L9,param!A$2:B$91,2,FALSE))))</f>
        <v>191</v>
      </c>
      <c r="N9" s="35">
        <v>1</v>
      </c>
      <c r="O9" s="19">
        <f>IF(N9="","",IF(N9="NP",0,IF(N9="Ab",VLOOKUP(MAX($N$8:$N$40),param!A$2:B$91,2,FALSE)-25,VLOOKUP(N9,param!A$2:B$91,2,FALSE))))</f>
        <v>202</v>
      </c>
      <c r="P9" s="19">
        <f t="shared" si="1"/>
        <v>393</v>
      </c>
      <c r="Q9" s="36" t="s">
        <v>521</v>
      </c>
    </row>
    <row r="10" spans="1:17" ht="12.75">
      <c r="A10" s="49">
        <v>90</v>
      </c>
      <c r="B10" s="33" t="s">
        <v>271</v>
      </c>
      <c r="C10" s="33" t="s">
        <v>272</v>
      </c>
      <c r="D10" s="33" t="s">
        <v>9</v>
      </c>
      <c r="E10" s="33" t="s">
        <v>273</v>
      </c>
      <c r="F10" s="33"/>
      <c r="G10" s="33" t="s">
        <v>281</v>
      </c>
      <c r="H10" s="34">
        <v>0.0003800925925925926</v>
      </c>
      <c r="I10" s="32"/>
      <c r="J10" s="21">
        <f>I10*param!$F$2</f>
        <v>0</v>
      </c>
      <c r="K10" s="21">
        <f t="shared" si="0"/>
        <v>0.0003800925925925926</v>
      </c>
      <c r="L10" s="35">
        <v>4</v>
      </c>
      <c r="M10" s="42">
        <f>IF(L10="","",IF(L10="NP",0,IF(L10="Ab",VLOOKUP(MAX($L$8:$L$40),param!A$2:B$91,2,FALSE)-25,VLOOKUP(L10,param!A$2:B$91,2,FALSE))))</f>
        <v>171</v>
      </c>
      <c r="N10" s="35">
        <v>3</v>
      </c>
      <c r="O10" s="19">
        <f>IF(N10="","",IF(N10="NP",0,IF(N10="Ab",VLOOKUP(MAX($N$8:$N$40),param!A$2:B$91,2,FALSE)-25,VLOOKUP(N10,param!A$2:B$91,2,FALSE))))</f>
        <v>181</v>
      </c>
      <c r="P10" s="19">
        <f t="shared" si="1"/>
        <v>352</v>
      </c>
      <c r="Q10" s="36" t="s">
        <v>522</v>
      </c>
    </row>
    <row r="11" spans="1:17" ht="12.75">
      <c r="A11" s="49">
        <v>78</v>
      </c>
      <c r="B11" s="33" t="s">
        <v>147</v>
      </c>
      <c r="C11" s="33" t="s">
        <v>246</v>
      </c>
      <c r="D11" s="33" t="s">
        <v>9</v>
      </c>
      <c r="E11" s="33" t="s">
        <v>247</v>
      </c>
      <c r="F11" s="33"/>
      <c r="G11" s="33" t="s">
        <v>10</v>
      </c>
      <c r="H11" s="34">
        <v>0.00036233796296296296</v>
      </c>
      <c r="I11" s="32"/>
      <c r="J11" s="21">
        <f>I11*param!$F$2</f>
        <v>0</v>
      </c>
      <c r="K11" s="21">
        <f t="shared" si="0"/>
        <v>0.00036233796296296296</v>
      </c>
      <c r="L11" s="35">
        <v>3</v>
      </c>
      <c r="M11" s="42">
        <f>IF(L11="","",IF(L11="NP",0,IF(L11="Ab",VLOOKUP(MAX($L$8:$L$40),param!A$2:B$91,2,FALSE)-25,VLOOKUP(L11,param!A$2:B$91,2,FALSE))))</f>
        <v>181</v>
      </c>
      <c r="N11" s="35">
        <v>5</v>
      </c>
      <c r="O11" s="19">
        <f>IF(N11="","",IF(N11="NP",0,IF(N11="Ab",VLOOKUP(MAX($N$8:$N$40),param!A$2:B$91,2,FALSE)-25,VLOOKUP(N11,param!A$2:B$91,2,FALSE))))</f>
        <v>161</v>
      </c>
      <c r="P11" s="19">
        <f t="shared" si="1"/>
        <v>342</v>
      </c>
      <c r="Q11" s="36" t="s">
        <v>523</v>
      </c>
    </row>
    <row r="12" spans="1:17" ht="12.75">
      <c r="A12" s="49">
        <v>89</v>
      </c>
      <c r="B12" s="33" t="s">
        <v>268</v>
      </c>
      <c r="C12" s="33" t="s">
        <v>269</v>
      </c>
      <c r="D12" s="33" t="s">
        <v>9</v>
      </c>
      <c r="E12" s="33" t="s">
        <v>270</v>
      </c>
      <c r="F12" s="33"/>
      <c r="G12" s="33" t="s">
        <v>176</v>
      </c>
      <c r="H12" s="34">
        <v>0.0003827199074074074</v>
      </c>
      <c r="I12" s="32"/>
      <c r="J12" s="21">
        <f>I12*param!$F$2</f>
        <v>0</v>
      </c>
      <c r="K12" s="21">
        <f t="shared" si="0"/>
        <v>0.0003827199074074074</v>
      </c>
      <c r="L12" s="35">
        <v>5</v>
      </c>
      <c r="M12" s="42">
        <f>IF(L12="","",IF(L12="NP",0,IF(L12="Ab",VLOOKUP(MAX($L$8:$L$40),param!A$2:B$91,2,FALSE)-25,VLOOKUP(L12,param!A$2:B$91,2,FALSE))))</f>
        <v>161</v>
      </c>
      <c r="N12" s="35">
        <v>4</v>
      </c>
      <c r="O12" s="19">
        <f>IF(N12="","",IF(N12="NP",0,IF(N12="Ab",VLOOKUP(MAX($N$8:$N$40),param!A$2:B$91,2,FALSE)-25,VLOOKUP(N12,param!A$2:B$91,2,FALSE))))</f>
        <v>171</v>
      </c>
      <c r="P12" s="19">
        <f t="shared" si="1"/>
        <v>332</v>
      </c>
      <c r="Q12" s="36" t="s">
        <v>524</v>
      </c>
    </row>
    <row r="13" spans="1:17" ht="12.75">
      <c r="A13" s="49">
        <v>68</v>
      </c>
      <c r="B13" s="33" t="s">
        <v>223</v>
      </c>
      <c r="C13" s="33" t="s">
        <v>167</v>
      </c>
      <c r="D13" s="33" t="s">
        <v>9</v>
      </c>
      <c r="E13" s="33" t="s">
        <v>224</v>
      </c>
      <c r="F13" s="33"/>
      <c r="G13" s="33" t="s">
        <v>279</v>
      </c>
      <c r="H13" s="34">
        <v>0.00038585648148148143</v>
      </c>
      <c r="I13" s="32"/>
      <c r="J13" s="21">
        <f>I13*param!$F$2</f>
        <v>0</v>
      </c>
      <c r="K13" s="21">
        <f t="shared" si="0"/>
        <v>0.00038585648148148143</v>
      </c>
      <c r="L13" s="35">
        <v>7</v>
      </c>
      <c r="M13" s="42">
        <f>IF(L13="","",IF(L13="NP",0,IF(L13="Ab",VLOOKUP(MAX($L$8:$L$40),param!A$2:B$91,2,FALSE)-25,VLOOKUP(L13,param!A$2:B$91,2,FALSE))))</f>
        <v>144</v>
      </c>
      <c r="N13" s="35">
        <v>10</v>
      </c>
      <c r="O13" s="19">
        <f>IF(N13="","",IF(N13="NP",0,IF(N13="Ab",VLOOKUP(MAX($N$8:$N$40),param!A$2:B$91,2,FALSE)-25,VLOOKUP(N13,param!A$2:B$91,2,FALSE))))</f>
        <v>120</v>
      </c>
      <c r="P13" s="19">
        <f t="shared" si="1"/>
        <v>264</v>
      </c>
      <c r="Q13" s="36" t="s">
        <v>525</v>
      </c>
    </row>
    <row r="14" spans="1:17" ht="12.75">
      <c r="A14" s="49">
        <v>77</v>
      </c>
      <c r="B14" s="33" t="s">
        <v>243</v>
      </c>
      <c r="C14" s="33" t="s">
        <v>244</v>
      </c>
      <c r="D14" s="33" t="s">
        <v>9</v>
      </c>
      <c r="E14" s="33" t="s">
        <v>245</v>
      </c>
      <c r="F14" s="33"/>
      <c r="G14" s="33" t="s">
        <v>8</v>
      </c>
      <c r="H14" s="34">
        <v>0.0003968402777777778</v>
      </c>
      <c r="I14" s="32"/>
      <c r="J14" s="21">
        <f>I14*param!$F$2</f>
        <v>0</v>
      </c>
      <c r="K14" s="21">
        <f t="shared" si="0"/>
        <v>0.0003968402777777778</v>
      </c>
      <c r="L14" s="35">
        <v>13</v>
      </c>
      <c r="M14" s="42">
        <f>IF(L14="","",IF(L14="NP",0,IF(L14="Ab",VLOOKUP(MAX($L$8:$L$40),param!A$2:B$91,2,FALSE)-25,VLOOKUP(L14,param!A$2:B$91,2,FALSE))))</f>
        <v>105</v>
      </c>
      <c r="N14" s="35">
        <v>6</v>
      </c>
      <c r="O14" s="19">
        <f>IF(N14="","",IF(N14="NP",0,IF(N14="Ab",VLOOKUP(MAX($N$8:$N$40),param!A$2:B$91,2,FALSE)-25,VLOOKUP(N14,param!A$2:B$91,2,FALSE))))</f>
        <v>152</v>
      </c>
      <c r="P14" s="19">
        <f t="shared" si="1"/>
        <v>257</v>
      </c>
      <c r="Q14" s="36" t="s">
        <v>526</v>
      </c>
    </row>
    <row r="15" spans="1:17" ht="12.75">
      <c r="A15" s="49">
        <v>94</v>
      </c>
      <c r="B15" s="33" t="s">
        <v>164</v>
      </c>
      <c r="C15" s="33" t="s">
        <v>276</v>
      </c>
      <c r="D15" s="33" t="s">
        <v>9</v>
      </c>
      <c r="E15" s="33" t="s">
        <v>277</v>
      </c>
      <c r="F15" s="33"/>
      <c r="G15" s="33" t="s">
        <v>175</v>
      </c>
      <c r="H15" s="34">
        <v>0.0003839467592592593</v>
      </c>
      <c r="I15" s="32"/>
      <c r="J15" s="21">
        <f>I15*param!$F$2</f>
        <v>0</v>
      </c>
      <c r="K15" s="21">
        <f t="shared" si="0"/>
        <v>0.0003839467592592593</v>
      </c>
      <c r="L15" s="35">
        <v>6</v>
      </c>
      <c r="M15" s="42">
        <f>IF(L15="","",IF(L15="NP",0,IF(L15="Ab",VLOOKUP(MAX($L$8:$L$40),param!A$2:B$91,2,FALSE)-25,VLOOKUP(L15,param!A$2:B$91,2,FALSE))))</f>
        <v>152</v>
      </c>
      <c r="N15" s="35">
        <v>14</v>
      </c>
      <c r="O15" s="19">
        <f>IF(N15="","",IF(N15="NP",0,IF(N15="Ab",VLOOKUP(MAX($N$8:$N$40),param!A$2:B$91,2,FALSE)-25,VLOOKUP(N15,param!A$2:B$91,2,FALSE))))</f>
        <v>100</v>
      </c>
      <c r="P15" s="19">
        <f t="shared" si="1"/>
        <v>252</v>
      </c>
      <c r="Q15" s="36" t="s">
        <v>527</v>
      </c>
    </row>
    <row r="16" spans="1:17" ht="12.75">
      <c r="A16" s="49">
        <v>76</v>
      </c>
      <c r="B16" s="33" t="s">
        <v>40</v>
      </c>
      <c r="C16" s="33" t="s">
        <v>41</v>
      </c>
      <c r="D16" s="33" t="s">
        <v>9</v>
      </c>
      <c r="E16" s="33" t="s">
        <v>42</v>
      </c>
      <c r="F16" s="33"/>
      <c r="G16" s="33" t="s">
        <v>8</v>
      </c>
      <c r="H16" s="34">
        <v>0.0003882407407407407</v>
      </c>
      <c r="I16" s="32"/>
      <c r="J16" s="21">
        <f>I16*param!$F$2</f>
        <v>0</v>
      </c>
      <c r="K16" s="21">
        <f t="shared" si="0"/>
        <v>0.0003882407407407407</v>
      </c>
      <c r="L16" s="35">
        <v>8</v>
      </c>
      <c r="M16" s="42">
        <f>IF(L16="","",IF(L16="NP",0,IF(L16="Ab",VLOOKUP(MAX($L$8:$L$40),param!A$2:B$91,2,FALSE)-25,VLOOKUP(L16,param!A$2:B$91,2,FALSE))))</f>
        <v>136</v>
      </c>
      <c r="N16" s="35">
        <v>11</v>
      </c>
      <c r="O16" s="19">
        <f>IF(N16="","",IF(N16="NP",0,IF(N16="Ab",VLOOKUP(MAX($N$8:$N$40),param!A$2:B$91,2,FALSE)-25,VLOOKUP(N16,param!A$2:B$91,2,FALSE))))</f>
        <v>115</v>
      </c>
      <c r="P16" s="19">
        <f t="shared" si="1"/>
        <v>251</v>
      </c>
      <c r="Q16" s="36" t="s">
        <v>529</v>
      </c>
    </row>
    <row r="17" spans="1:17" ht="12.75">
      <c r="A17" s="49">
        <v>93</v>
      </c>
      <c r="B17" s="33" t="s">
        <v>47</v>
      </c>
      <c r="C17" s="33" t="s">
        <v>48</v>
      </c>
      <c r="D17" s="33" t="s">
        <v>9</v>
      </c>
      <c r="E17" s="33" t="s">
        <v>49</v>
      </c>
      <c r="F17" s="33"/>
      <c r="G17" s="33" t="s">
        <v>50</v>
      </c>
      <c r="H17" s="34">
        <v>0.0003949189814814815</v>
      </c>
      <c r="I17" s="32"/>
      <c r="J17" s="21">
        <f>I17*param!$F$2</f>
        <v>0</v>
      </c>
      <c r="K17" s="21">
        <f t="shared" si="0"/>
        <v>0.0003949189814814815</v>
      </c>
      <c r="L17" s="35">
        <v>11</v>
      </c>
      <c r="M17" s="42">
        <f>IF(L17="","",IF(L17="NP",0,IF(L17="Ab",VLOOKUP(MAX($L$8:$L$40),param!A$2:B$91,2,FALSE)-25,VLOOKUP(L17,param!A$2:B$91,2,FALSE))))</f>
        <v>115</v>
      </c>
      <c r="N17" s="35">
        <v>9</v>
      </c>
      <c r="O17" s="19">
        <f>IF(N17="","",IF(N17="NP",0,IF(N17="Ab",VLOOKUP(MAX($N$8:$N$40),param!A$2:B$91,2,FALSE)-25,VLOOKUP(N17,param!A$2:B$91,2,FALSE))))</f>
        <v>128</v>
      </c>
      <c r="P17" s="19">
        <f t="shared" si="1"/>
        <v>243</v>
      </c>
      <c r="Q17" s="36" t="s">
        <v>530</v>
      </c>
    </row>
    <row r="18" spans="1:17" ht="12.75">
      <c r="A18" s="49">
        <v>92</v>
      </c>
      <c r="B18" s="33" t="s">
        <v>13</v>
      </c>
      <c r="C18" s="33" t="s">
        <v>14</v>
      </c>
      <c r="D18" s="33" t="s">
        <v>9</v>
      </c>
      <c r="E18" s="33" t="s">
        <v>15</v>
      </c>
      <c r="F18" s="33"/>
      <c r="G18" s="33" t="s">
        <v>16</v>
      </c>
      <c r="H18" s="34">
        <v>0.0004038310185185185</v>
      </c>
      <c r="I18" s="32"/>
      <c r="J18" s="21">
        <f>I18*param!$F$2</f>
        <v>0</v>
      </c>
      <c r="K18" s="21">
        <f t="shared" si="0"/>
        <v>0.0004038310185185185</v>
      </c>
      <c r="L18" s="35">
        <v>15</v>
      </c>
      <c r="M18" s="42">
        <f>IF(L18="","",IF(L18="NP",0,IF(L18="Ab",VLOOKUP(MAX($L$8:$L$40),param!A$2:B$91,2,FALSE)-25,VLOOKUP(L18,param!A$2:B$91,2,FALSE))))</f>
        <v>95</v>
      </c>
      <c r="N18" s="35">
        <v>7</v>
      </c>
      <c r="O18" s="19">
        <f>IF(N18="","",IF(N18="NP",0,IF(N18="Ab",VLOOKUP(MAX($N$8:$N$40),param!A$2:B$91,2,FALSE)-25,VLOOKUP(N18,param!A$2:B$91,2,FALSE))))</f>
        <v>144</v>
      </c>
      <c r="P18" s="19">
        <f t="shared" si="1"/>
        <v>239</v>
      </c>
      <c r="Q18" s="36" t="s">
        <v>531</v>
      </c>
    </row>
    <row r="19" spans="1:17" ht="12.75">
      <c r="A19" s="49">
        <v>91</v>
      </c>
      <c r="B19" s="33" t="s">
        <v>274</v>
      </c>
      <c r="C19" s="33" t="s">
        <v>142</v>
      </c>
      <c r="D19" s="33" t="s">
        <v>9</v>
      </c>
      <c r="E19" s="33" t="s">
        <v>275</v>
      </c>
      <c r="F19" s="33"/>
      <c r="G19" s="33" t="s">
        <v>282</v>
      </c>
      <c r="H19" s="34">
        <v>0.0004082407407407407</v>
      </c>
      <c r="I19" s="32"/>
      <c r="J19" s="21">
        <f>I19*param!$F$2</f>
        <v>0</v>
      </c>
      <c r="K19" s="21">
        <f t="shared" si="0"/>
        <v>0.0004082407407407407</v>
      </c>
      <c r="L19" s="35">
        <v>17</v>
      </c>
      <c r="M19" s="42">
        <f>IF(L19="","",IF(L19="NP",0,IF(L19="Ab",VLOOKUP(MAX($L$8:$L$40),param!A$2:B$91,2,FALSE)-25,VLOOKUP(L19,param!A$2:B$91,2,FALSE))))</f>
        <v>89</v>
      </c>
      <c r="N19" s="35">
        <v>8</v>
      </c>
      <c r="O19" s="19">
        <f>IF(N19="","",IF(N19="NP",0,IF(N19="Ab",VLOOKUP(MAX($N$8:$N$40),param!A$2:B$91,2,FALSE)-25,VLOOKUP(N19,param!A$2:B$91,2,FALSE))))</f>
        <v>136</v>
      </c>
      <c r="P19" s="19">
        <f t="shared" si="1"/>
        <v>225</v>
      </c>
      <c r="Q19" s="36" t="s">
        <v>532</v>
      </c>
    </row>
    <row r="20" spans="1:17" ht="12.75">
      <c r="A20" s="49">
        <v>83</v>
      </c>
      <c r="B20" s="33" t="s">
        <v>253</v>
      </c>
      <c r="C20" s="33" t="s">
        <v>254</v>
      </c>
      <c r="D20" s="33" t="s">
        <v>9</v>
      </c>
      <c r="E20" s="33" t="s">
        <v>255</v>
      </c>
      <c r="F20" s="33"/>
      <c r="G20" s="33" t="s">
        <v>217</v>
      </c>
      <c r="H20" s="34">
        <v>0.00039442129629629636</v>
      </c>
      <c r="I20" s="32"/>
      <c r="J20" s="21">
        <f>I20*param!$F$2</f>
        <v>0</v>
      </c>
      <c r="K20" s="21">
        <f t="shared" si="0"/>
        <v>0.00039442129629629636</v>
      </c>
      <c r="L20" s="35">
        <v>10</v>
      </c>
      <c r="M20" s="42">
        <f>IF(L20="","",IF(L20="NP",0,IF(L20="Ab",VLOOKUP(MAX($L$8:$L$40),param!A$2:B$91,2,FALSE)-25,VLOOKUP(L20,param!A$2:B$91,2,FALSE))))</f>
        <v>120</v>
      </c>
      <c r="N20" s="35">
        <v>16</v>
      </c>
      <c r="O20" s="19">
        <f>IF(N20="","",IF(N20="NP",0,IF(N20="Ab",VLOOKUP(MAX($N$8:$N$40),param!A$2:B$91,2,FALSE)-25,VLOOKUP(N20,param!A$2:B$91,2,FALSE))))</f>
        <v>92</v>
      </c>
      <c r="P20" s="19">
        <f t="shared" si="1"/>
        <v>212</v>
      </c>
      <c r="Q20" s="36" t="s">
        <v>533</v>
      </c>
    </row>
    <row r="21" spans="1:17" ht="12.75">
      <c r="A21" s="49">
        <v>80</v>
      </c>
      <c r="B21" s="33" t="s">
        <v>63</v>
      </c>
      <c r="C21" s="33" t="s">
        <v>64</v>
      </c>
      <c r="D21" s="33" t="s">
        <v>9</v>
      </c>
      <c r="E21" s="33" t="s">
        <v>65</v>
      </c>
      <c r="F21" s="33"/>
      <c r="G21" s="33" t="s">
        <v>10</v>
      </c>
      <c r="H21" s="34">
        <v>0.0003900231481481482</v>
      </c>
      <c r="I21" s="32"/>
      <c r="J21" s="21">
        <f>I21*param!$F$2</f>
        <v>0</v>
      </c>
      <c r="K21" s="21">
        <f t="shared" si="0"/>
        <v>0.0003900231481481482</v>
      </c>
      <c r="L21" s="35">
        <v>9</v>
      </c>
      <c r="M21" s="42">
        <f>IF(L21="","",IF(L21="NP",0,IF(L21="Ab",VLOOKUP(MAX($L$8:$L$40),param!A$2:B$91,2,FALSE)-25,VLOOKUP(L21,param!A$2:B$91,2,FALSE))))</f>
        <v>128</v>
      </c>
      <c r="N21" s="35">
        <v>21</v>
      </c>
      <c r="O21" s="19">
        <f>IF(N21="","",IF(N21="NP",0,IF(N21="Ab",VLOOKUP(MAX($N$8:$N$40),param!A$2:B$91,2,FALSE)-25,VLOOKUP(N21,param!A$2:B$91,2,FALSE))))</f>
        <v>78</v>
      </c>
      <c r="P21" s="19">
        <f t="shared" si="1"/>
        <v>206</v>
      </c>
      <c r="Q21" s="36" t="s">
        <v>534</v>
      </c>
    </row>
    <row r="22" spans="1:17" ht="12.75">
      <c r="A22" s="49">
        <v>95</v>
      </c>
      <c r="B22" s="50" t="s">
        <v>509</v>
      </c>
      <c r="C22" s="50" t="s">
        <v>244</v>
      </c>
      <c r="D22" s="33" t="s">
        <v>9</v>
      </c>
      <c r="E22" s="33"/>
      <c r="F22" s="33"/>
      <c r="G22" s="50" t="s">
        <v>513</v>
      </c>
      <c r="H22" s="34">
        <v>0.0004053125</v>
      </c>
      <c r="I22" s="32"/>
      <c r="J22" s="21">
        <f>I22*param!$F$2</f>
        <v>0</v>
      </c>
      <c r="K22" s="21">
        <f t="shared" si="0"/>
        <v>0.0004053125</v>
      </c>
      <c r="L22" s="35">
        <v>16</v>
      </c>
      <c r="M22" s="42">
        <f>IF(L22="","",IF(L22="NP",0,IF(L22="Ab",VLOOKUP(MAX($L$8:$L$40),param!A$2:B$91,2,FALSE)-25,VLOOKUP(L22,param!A$2:B$91,2,FALSE))))</f>
        <v>92</v>
      </c>
      <c r="N22" s="35">
        <v>13</v>
      </c>
      <c r="O22" s="19">
        <f>IF(N22="","",IF(N22="NP",0,IF(N22="Ab",VLOOKUP(MAX($N$8:$N$40),param!A$2:B$91,2,FALSE)-25,VLOOKUP(N22,param!A$2:B$91,2,FALSE))))</f>
        <v>105</v>
      </c>
      <c r="P22" s="19">
        <f t="shared" si="1"/>
        <v>197</v>
      </c>
      <c r="Q22" s="36" t="s">
        <v>535</v>
      </c>
    </row>
    <row r="23" spans="1:17" ht="12.75">
      <c r="A23" s="49">
        <v>66</v>
      </c>
      <c r="B23" s="33" t="s">
        <v>219</v>
      </c>
      <c r="C23" s="33" t="s">
        <v>167</v>
      </c>
      <c r="D23" s="33" t="s">
        <v>9</v>
      </c>
      <c r="E23" s="33" t="s">
        <v>220</v>
      </c>
      <c r="F23" s="33"/>
      <c r="G23" s="33" t="s">
        <v>278</v>
      </c>
      <c r="H23" s="34">
        <v>0.00043875000000000007</v>
      </c>
      <c r="I23" s="32"/>
      <c r="J23" s="21">
        <f>I23*param!$F$2</f>
        <v>0</v>
      </c>
      <c r="K23" s="21">
        <f t="shared" si="0"/>
        <v>0.00043875000000000007</v>
      </c>
      <c r="L23" s="35">
        <v>23</v>
      </c>
      <c r="M23" s="42">
        <f>IF(L23="","",IF(L23="NP",0,IF(L23="Ab",VLOOKUP(MAX($L$8:$L$40),param!A$2:B$91,2,FALSE)-25,VLOOKUP(L23,param!A$2:B$91,2,FALSE))))</f>
        <v>74</v>
      </c>
      <c r="N23" s="35">
        <v>12</v>
      </c>
      <c r="O23" s="19">
        <f>IF(N23="","",IF(N23="NP",0,IF(N23="Ab",VLOOKUP(MAX($N$8:$N$40),param!A$2:B$91,2,FALSE)-25,VLOOKUP(N23,param!A$2:B$91,2,FALSE))))</f>
        <v>110</v>
      </c>
      <c r="P23" s="19">
        <f t="shared" si="1"/>
        <v>184</v>
      </c>
      <c r="Q23" s="36" t="s">
        <v>536</v>
      </c>
    </row>
    <row r="24" spans="1:17" ht="12.75">
      <c r="A24" s="49">
        <v>70</v>
      </c>
      <c r="B24" s="33" t="s">
        <v>228</v>
      </c>
      <c r="C24" s="33" t="s">
        <v>229</v>
      </c>
      <c r="D24" s="33" t="s">
        <v>9</v>
      </c>
      <c r="E24" s="33" t="s">
        <v>230</v>
      </c>
      <c r="F24" s="33"/>
      <c r="G24" s="33" t="s">
        <v>279</v>
      </c>
      <c r="H24" s="34">
        <v>0.00039664351851851856</v>
      </c>
      <c r="I24" s="32"/>
      <c r="J24" s="21">
        <f>I24*param!$F$2</f>
        <v>0</v>
      </c>
      <c r="K24" s="21">
        <f t="shared" si="0"/>
        <v>0.00039664351851851856</v>
      </c>
      <c r="L24" s="35">
        <v>12</v>
      </c>
      <c r="M24" s="42">
        <f>IF(L24="","",IF(L24="NP",0,IF(L24="Ab",VLOOKUP(MAX($L$8:$L$40),param!A$2:B$91,2,FALSE)-25,VLOOKUP(L24,param!A$2:B$91,2,FALSE))))</f>
        <v>110</v>
      </c>
      <c r="N24" s="35">
        <v>26</v>
      </c>
      <c r="O24" s="19">
        <f>IF(N24="","",IF(N24="NP",0,IF(N24="Ab",VLOOKUP(MAX($N$8:$N$40),param!A$2:B$91,2,FALSE)-25,VLOOKUP(N24,param!A$2:B$91,2,FALSE))))</f>
        <v>68</v>
      </c>
      <c r="P24" s="19">
        <f t="shared" si="1"/>
        <v>178</v>
      </c>
      <c r="Q24" s="36" t="s">
        <v>537</v>
      </c>
    </row>
    <row r="25" spans="1:17" ht="12.75">
      <c r="A25" s="49">
        <v>87</v>
      </c>
      <c r="B25" s="33" t="s">
        <v>263</v>
      </c>
      <c r="C25" s="33" t="s">
        <v>264</v>
      </c>
      <c r="D25" s="33" t="s">
        <v>9</v>
      </c>
      <c r="E25" s="33" t="s">
        <v>265</v>
      </c>
      <c r="F25" s="33"/>
      <c r="G25" s="33" t="s">
        <v>176</v>
      </c>
      <c r="H25" s="34">
        <v>0.0004529050925925926</v>
      </c>
      <c r="I25" s="32"/>
      <c r="J25" s="21">
        <f>I25*param!$F$2</f>
        <v>0</v>
      </c>
      <c r="K25" s="21">
        <f t="shared" si="0"/>
        <v>0.0004529050925925926</v>
      </c>
      <c r="L25" s="35">
        <v>26</v>
      </c>
      <c r="M25" s="42">
        <f>IF(L25="","",IF(L25="NP",0,IF(L25="Ab",VLOOKUP(MAX($L$8:$L$40),param!A$2:B$91,2,FALSE)-25,VLOOKUP(L25,param!A$2:B$91,2,FALSE))))</f>
        <v>68</v>
      </c>
      <c r="N25" s="35">
        <v>15</v>
      </c>
      <c r="O25" s="19">
        <f>IF(N25="","",IF(N25="NP",0,IF(N25="Ab",VLOOKUP(MAX($N$8:$N$40),param!A$2:B$91,2,FALSE)-25,VLOOKUP(N25,param!A$2:B$91,2,FALSE))))</f>
        <v>95</v>
      </c>
      <c r="P25" s="19">
        <f t="shared" si="1"/>
        <v>163</v>
      </c>
      <c r="Q25" s="36" t="s">
        <v>538</v>
      </c>
    </row>
    <row r="26" spans="1:17" ht="12.75">
      <c r="A26" s="49">
        <v>81</v>
      </c>
      <c r="B26" s="33" t="s">
        <v>248</v>
      </c>
      <c r="C26" s="33" t="s">
        <v>249</v>
      </c>
      <c r="D26" s="33" t="s">
        <v>9</v>
      </c>
      <c r="E26" s="33" t="s">
        <v>250</v>
      </c>
      <c r="F26" s="33"/>
      <c r="G26" s="33" t="s">
        <v>217</v>
      </c>
      <c r="H26" s="34">
        <v>0.0004014699074074074</v>
      </c>
      <c r="I26" s="32"/>
      <c r="J26" s="21">
        <f>I26*param!$F$2</f>
        <v>0</v>
      </c>
      <c r="K26" s="21">
        <f t="shared" si="0"/>
        <v>0.0004014699074074074</v>
      </c>
      <c r="L26" s="35">
        <v>14</v>
      </c>
      <c r="M26" s="42">
        <f>IF(L26="","",IF(L26="NP",0,IF(L26="Ab",VLOOKUP(MAX($L$8:$L$40),param!A$2:B$91,2,FALSE)-25,VLOOKUP(L26,param!A$2:B$91,2,FALSE))))</f>
        <v>100</v>
      </c>
      <c r="N26" s="35">
        <v>30</v>
      </c>
      <c r="O26" s="19">
        <f>IF(N26="","",IF(N26="NP",0,IF(N26="Ab",VLOOKUP(MAX($N$8:$N$40),param!A$2:B$91,2,FALSE)-25,VLOOKUP(N26,param!A$2:B$91,2,FALSE))))</f>
        <v>60</v>
      </c>
      <c r="P26" s="19">
        <f t="shared" si="1"/>
        <v>160</v>
      </c>
      <c r="Q26" s="36" t="s">
        <v>539</v>
      </c>
    </row>
    <row r="27" spans="1:17" ht="12.75">
      <c r="A27" s="49">
        <v>71</v>
      </c>
      <c r="B27" s="33" t="s">
        <v>231</v>
      </c>
      <c r="C27" s="33" t="s">
        <v>232</v>
      </c>
      <c r="D27" s="33" t="s">
        <v>9</v>
      </c>
      <c r="E27" s="33" t="s">
        <v>233</v>
      </c>
      <c r="F27" s="33"/>
      <c r="G27" s="33" t="s">
        <v>140</v>
      </c>
      <c r="H27" s="34">
        <v>0.000418275462962963</v>
      </c>
      <c r="I27" s="32"/>
      <c r="J27" s="21">
        <f>I27*param!$F$2</f>
        <v>0</v>
      </c>
      <c r="K27" s="21">
        <f t="shared" si="0"/>
        <v>0.000418275462962963</v>
      </c>
      <c r="L27" s="35">
        <v>19</v>
      </c>
      <c r="M27" s="42">
        <f>IF(L27="","",IF(L27="NP",0,IF(L27="Ab",VLOOKUP(MAX($L$8:$L$40),param!A$2:B$91,2,FALSE)-25,VLOOKUP(L27,param!A$2:B$91,2,FALSE))))</f>
        <v>83</v>
      </c>
      <c r="N27" s="35">
        <v>22</v>
      </c>
      <c r="O27" s="19">
        <f>IF(N27="","",IF(N27="NP",0,IF(N27="Ab",VLOOKUP(MAX($N$8:$N$40),param!A$2:B$91,2,FALSE)-25,VLOOKUP(N27,param!A$2:B$91,2,FALSE))))</f>
        <v>76</v>
      </c>
      <c r="P27" s="19">
        <f t="shared" si="1"/>
        <v>159</v>
      </c>
      <c r="Q27" s="36" t="s">
        <v>540</v>
      </c>
    </row>
    <row r="28" spans="1:17" ht="12.75">
      <c r="A28" s="49">
        <v>88</v>
      </c>
      <c r="B28" s="33" t="s">
        <v>266</v>
      </c>
      <c r="C28" s="33" t="s">
        <v>76</v>
      </c>
      <c r="D28" s="33" t="s">
        <v>9</v>
      </c>
      <c r="E28" s="33" t="s">
        <v>267</v>
      </c>
      <c r="F28" s="33"/>
      <c r="G28" s="33" t="s">
        <v>176</v>
      </c>
      <c r="H28" s="34">
        <v>0.00043915509259259255</v>
      </c>
      <c r="I28" s="32"/>
      <c r="J28" s="21">
        <f>I28*param!$F$2</f>
        <v>0</v>
      </c>
      <c r="K28" s="21">
        <f t="shared" si="0"/>
        <v>0.00043915509259259255</v>
      </c>
      <c r="L28" s="35">
        <v>24</v>
      </c>
      <c r="M28" s="42">
        <f>IF(L28="","",IF(L28="NP",0,IF(L28="Ab",VLOOKUP(MAX($L$8:$L$40),param!A$2:B$91,2,FALSE)-25,VLOOKUP(L28,param!A$2:B$91,2,FALSE))))</f>
        <v>72</v>
      </c>
      <c r="N28" s="35">
        <v>18</v>
      </c>
      <c r="O28" s="19">
        <f>IF(N28="","",IF(N28="NP",0,IF(N28="Ab",VLOOKUP(MAX($N$8:$N$40),param!A$2:B$91,2,FALSE)-25,VLOOKUP(N28,param!A$2:B$91,2,FALSE))))</f>
        <v>86</v>
      </c>
      <c r="P28" s="19">
        <f t="shared" si="1"/>
        <v>158</v>
      </c>
      <c r="Q28" s="36" t="s">
        <v>541</v>
      </c>
    </row>
    <row r="29" spans="1:17" ht="12.75">
      <c r="A29" s="49">
        <v>69</v>
      </c>
      <c r="B29" s="37" t="s">
        <v>225</v>
      </c>
      <c r="C29" s="33" t="s">
        <v>226</v>
      </c>
      <c r="D29" s="33" t="s">
        <v>9</v>
      </c>
      <c r="E29" s="33" t="s">
        <v>227</v>
      </c>
      <c r="F29" s="33"/>
      <c r="G29" s="33" t="s">
        <v>279</v>
      </c>
      <c r="H29" s="34">
        <v>0.0004267824074074074</v>
      </c>
      <c r="I29" s="32"/>
      <c r="J29" s="21">
        <f>I29*param!$F$2</f>
        <v>0</v>
      </c>
      <c r="K29" s="21">
        <f t="shared" si="0"/>
        <v>0.0004267824074074074</v>
      </c>
      <c r="L29" s="35">
        <v>20</v>
      </c>
      <c r="M29" s="42">
        <f>IF(L29="","",IF(L29="NP",0,IF(L29="Ab",VLOOKUP(MAX($L$8:$L$40),param!A$2:B$91,2,FALSE)-25,VLOOKUP(L29,param!A$2:B$91,2,FALSE))))</f>
        <v>80</v>
      </c>
      <c r="N29" s="35">
        <v>24</v>
      </c>
      <c r="O29" s="19">
        <f>IF(N29="","",IF(N29="NP",0,IF(N29="Ab",VLOOKUP(MAX($N$8:$N$40),param!A$2:B$91,2,FALSE)-25,VLOOKUP(N29,param!A$2:B$91,2,FALSE))))</f>
        <v>72</v>
      </c>
      <c r="P29" s="19">
        <f t="shared" si="1"/>
        <v>152</v>
      </c>
      <c r="Q29" s="36" t="s">
        <v>542</v>
      </c>
    </row>
    <row r="30" spans="1:17" ht="12.75">
      <c r="A30" s="49">
        <v>98</v>
      </c>
      <c r="B30" s="50" t="s">
        <v>511</v>
      </c>
      <c r="C30" s="50" t="s">
        <v>512</v>
      </c>
      <c r="D30" s="33" t="s">
        <v>9</v>
      </c>
      <c r="E30" s="33"/>
      <c r="F30" s="33"/>
      <c r="G30" s="50" t="s">
        <v>176</v>
      </c>
      <c r="H30" s="34">
        <v>0.0004989004629629629</v>
      </c>
      <c r="I30" s="32"/>
      <c r="J30" s="21">
        <f>I30*param!$F$2</f>
        <v>0</v>
      </c>
      <c r="K30" s="21">
        <f t="shared" si="0"/>
        <v>0.0004989004629629629</v>
      </c>
      <c r="L30" s="35">
        <v>30</v>
      </c>
      <c r="M30" s="42">
        <f>IF(L30="","",IF(L30="NP",0,IF(L30="Ab",VLOOKUP(MAX($L$8:$L$40),param!A$2:B$91,2,FALSE)-25,VLOOKUP(L30,param!A$2:B$91,2,FALSE))))</f>
        <v>60</v>
      </c>
      <c r="N30" s="35">
        <v>17</v>
      </c>
      <c r="O30" s="19">
        <f>IF(N30="","",IF(N30="NP",0,IF(N30="Ab",VLOOKUP(MAX($N$8:$N$40),param!A$2:B$91,2,FALSE)-25,VLOOKUP(N30,param!A$2:B$91,2,FALSE))))</f>
        <v>89</v>
      </c>
      <c r="P30" s="19">
        <f t="shared" si="1"/>
        <v>149</v>
      </c>
      <c r="Q30" s="36" t="s">
        <v>543</v>
      </c>
    </row>
    <row r="31" spans="1:17" ht="12.75">
      <c r="A31" s="49">
        <v>74</v>
      </c>
      <c r="B31" s="33" t="s">
        <v>239</v>
      </c>
      <c r="C31" s="33" t="s">
        <v>240</v>
      </c>
      <c r="D31" s="33" t="s">
        <v>9</v>
      </c>
      <c r="E31" s="33" t="s">
        <v>241</v>
      </c>
      <c r="F31" s="33"/>
      <c r="G31" s="33" t="s">
        <v>30</v>
      </c>
      <c r="H31" s="34">
        <v>0.0004309722222222222</v>
      </c>
      <c r="I31" s="32"/>
      <c r="J31" s="21">
        <f>I31*param!$F$2</f>
        <v>0</v>
      </c>
      <c r="K31" s="21">
        <f t="shared" si="0"/>
        <v>0.0004309722222222222</v>
      </c>
      <c r="L31" s="35">
        <v>21</v>
      </c>
      <c r="M31" s="42">
        <f>IF(L31="","",IF(L31="NP",0,IF(L31="Ab",VLOOKUP(MAX($L$8:$L$40),param!A$2:B$91,2,FALSE)-25,VLOOKUP(L31,param!A$2:B$91,2,FALSE))))</f>
        <v>78</v>
      </c>
      <c r="N31" s="35">
        <v>25</v>
      </c>
      <c r="O31" s="19">
        <f>IF(N31="","",IF(N31="NP",0,IF(N31="Ab",VLOOKUP(MAX($N$8:$N$40),param!A$2:B$91,2,FALSE)-25,VLOOKUP(N31,param!A$2:B$91,2,FALSE))))</f>
        <v>70</v>
      </c>
      <c r="P31" s="19">
        <f t="shared" si="1"/>
        <v>148</v>
      </c>
      <c r="Q31" s="36" t="s">
        <v>544</v>
      </c>
    </row>
    <row r="32" spans="1:17" ht="12.75">
      <c r="A32" s="49">
        <v>67</v>
      </c>
      <c r="B32" s="33" t="s">
        <v>221</v>
      </c>
      <c r="C32" s="33" t="s">
        <v>142</v>
      </c>
      <c r="D32" s="33" t="s">
        <v>9</v>
      </c>
      <c r="E32" s="33" t="s">
        <v>222</v>
      </c>
      <c r="F32" s="33"/>
      <c r="G32" s="33" t="s">
        <v>279</v>
      </c>
      <c r="H32" s="34">
        <v>0.0005309722222222222</v>
      </c>
      <c r="I32" s="32"/>
      <c r="J32" s="21">
        <f>I32*param!$F$2</f>
        <v>0</v>
      </c>
      <c r="K32" s="21">
        <f t="shared" si="0"/>
        <v>0.0005309722222222222</v>
      </c>
      <c r="L32" s="35">
        <v>32</v>
      </c>
      <c r="M32" s="42">
        <f>IF(L32="","",IF(L32="NP",0,IF(L32="Ab",VLOOKUP(MAX($L$8:$L$40),param!A$2:B$91,2,FALSE)-25,VLOOKUP(L32,param!A$2:B$91,2,FALSE))))</f>
        <v>58</v>
      </c>
      <c r="N32" s="35">
        <v>19</v>
      </c>
      <c r="O32" s="19">
        <f>IF(N32="","",IF(N32="NP",0,IF(N32="Ab",VLOOKUP(MAX($N$8:$N$40),param!A$2:B$91,2,FALSE)-25,VLOOKUP(N32,param!A$2:B$91,2,FALSE))))</f>
        <v>83</v>
      </c>
      <c r="P32" s="19">
        <f t="shared" si="1"/>
        <v>141</v>
      </c>
      <c r="Q32" s="36" t="s">
        <v>545</v>
      </c>
    </row>
    <row r="33" spans="1:17" ht="12.75">
      <c r="A33" s="49">
        <v>73</v>
      </c>
      <c r="B33" s="33" t="s">
        <v>52</v>
      </c>
      <c r="C33" s="33" t="s">
        <v>237</v>
      </c>
      <c r="D33" s="33" t="s">
        <v>9</v>
      </c>
      <c r="E33" s="33" t="s">
        <v>238</v>
      </c>
      <c r="F33" s="33"/>
      <c r="G33" s="33" t="s">
        <v>30</v>
      </c>
      <c r="H33" s="34">
        <v>0.0004363078703703704</v>
      </c>
      <c r="I33" s="32"/>
      <c r="J33" s="21">
        <f>I33*param!$F$2</f>
        <v>0</v>
      </c>
      <c r="K33" s="21">
        <f t="shared" si="0"/>
        <v>0.0004363078703703704</v>
      </c>
      <c r="L33" s="35">
        <v>22</v>
      </c>
      <c r="M33" s="42">
        <f>IF(L33="","",IF(L33="NP",0,IF(L33="Ab",VLOOKUP(MAX($L$8:$L$40),param!A$2:B$91,2,FALSE)-25,VLOOKUP(L33,param!A$2:B$91,2,FALSE))))</f>
        <v>76</v>
      </c>
      <c r="N33" s="35">
        <v>28</v>
      </c>
      <c r="O33" s="19">
        <f>IF(N33="","",IF(N33="NP",0,IF(N33="Ab",VLOOKUP(MAX($N$8:$N$40),param!A$2:B$91,2,FALSE)-25,VLOOKUP(N33,param!A$2:B$91,2,FALSE))))</f>
        <v>64</v>
      </c>
      <c r="P33" s="19">
        <f t="shared" si="1"/>
        <v>140</v>
      </c>
      <c r="Q33" s="36" t="s">
        <v>546</v>
      </c>
    </row>
    <row r="34" spans="1:17" ht="12.75">
      <c r="A34" s="49">
        <v>79</v>
      </c>
      <c r="B34" s="33" t="s">
        <v>36</v>
      </c>
      <c r="C34" s="33" t="s">
        <v>37</v>
      </c>
      <c r="D34" s="33" t="s">
        <v>9</v>
      </c>
      <c r="E34" s="33" t="s">
        <v>38</v>
      </c>
      <c r="F34" s="33"/>
      <c r="G34" s="33" t="s">
        <v>10</v>
      </c>
      <c r="H34" s="34">
        <v>0.0003958333333333334</v>
      </c>
      <c r="I34" s="32">
        <v>1</v>
      </c>
      <c r="J34" s="21">
        <f>I34*param!$F$2</f>
        <v>5.7870370370370366E-05</v>
      </c>
      <c r="K34" s="21">
        <f t="shared" si="0"/>
        <v>0.0004537037037037037</v>
      </c>
      <c r="L34" s="35">
        <v>27</v>
      </c>
      <c r="M34" s="42">
        <f>IF(L34="","",IF(L34="NP",0,IF(L34="Ab",VLOOKUP(MAX($L$8:$L$40),param!A$2:B$91,2,FALSE)-25,VLOOKUP(L34,param!A$2:B$91,2,FALSE))))</f>
        <v>66</v>
      </c>
      <c r="N34" s="35">
        <v>23</v>
      </c>
      <c r="O34" s="19">
        <f>IF(N34="","",IF(N34="NP",0,IF(N34="Ab",VLOOKUP(MAX($N$8:$N$40),param!A$2:B$91,2,FALSE)-25,VLOOKUP(N34,param!A$2:B$91,2,FALSE))))</f>
        <v>74</v>
      </c>
      <c r="P34" s="19">
        <f t="shared" si="1"/>
        <v>140</v>
      </c>
      <c r="Q34" s="36" t="s">
        <v>547</v>
      </c>
    </row>
    <row r="35" spans="1:17" ht="12.75">
      <c r="A35" s="49">
        <v>96</v>
      </c>
      <c r="B35" s="50" t="s">
        <v>510</v>
      </c>
      <c r="C35" s="50" t="s">
        <v>226</v>
      </c>
      <c r="D35" s="33" t="s">
        <v>9</v>
      </c>
      <c r="E35" s="33"/>
      <c r="F35" s="33"/>
      <c r="G35" s="50" t="s">
        <v>514</v>
      </c>
      <c r="H35" s="34">
        <v>0.0005029745370370371</v>
      </c>
      <c r="I35" s="32"/>
      <c r="J35" s="21">
        <f>I35*param!$F$2</f>
        <v>0</v>
      </c>
      <c r="K35" s="21">
        <f t="shared" si="0"/>
        <v>0.0005029745370370371</v>
      </c>
      <c r="L35" s="35">
        <v>31</v>
      </c>
      <c r="M35" s="42">
        <f>IF(L35="","",IF(L35="NP",0,IF(L35="Ab",VLOOKUP(MAX($L$8:$L$40),param!A$2:B$91,2,FALSE)-25,VLOOKUP(L35,param!A$2:B$91,2,FALSE))))</f>
        <v>59</v>
      </c>
      <c r="N35" s="35">
        <v>20</v>
      </c>
      <c r="O35" s="19">
        <f>IF(N35="","",IF(N35="NP",0,IF(N35="Ab",VLOOKUP(MAX($N$8:$N$40),param!A$2:B$91,2,FALSE)-25,VLOOKUP(N35,param!A$2:B$91,2,FALSE))))</f>
        <v>80</v>
      </c>
      <c r="P35" s="19">
        <f t="shared" si="1"/>
        <v>139</v>
      </c>
      <c r="Q35" s="36" t="s">
        <v>548</v>
      </c>
    </row>
    <row r="36" spans="1:17" ht="12.75">
      <c r="A36" s="49">
        <v>84</v>
      </c>
      <c r="B36" s="33" t="s">
        <v>256</v>
      </c>
      <c r="C36" s="33" t="s">
        <v>257</v>
      </c>
      <c r="D36" s="33" t="s">
        <v>9</v>
      </c>
      <c r="E36" s="33" t="s">
        <v>258</v>
      </c>
      <c r="F36" s="33"/>
      <c r="G36" s="33" t="s">
        <v>174</v>
      </c>
      <c r="H36" s="34">
        <v>0.0004456134259259259</v>
      </c>
      <c r="I36" s="32"/>
      <c r="J36" s="21">
        <f>I36*param!$F$2</f>
        <v>0</v>
      </c>
      <c r="K36" s="21">
        <f t="shared" si="0"/>
        <v>0.0004456134259259259</v>
      </c>
      <c r="L36" s="35">
        <v>25</v>
      </c>
      <c r="M36" s="42">
        <f>IF(L36="","",IF(L36="NP",0,IF(L36="Ab",VLOOKUP(MAX($L$8:$L$40),param!A$2:B$91,2,FALSE)-25,VLOOKUP(L36,param!A$2:B$91,2,FALSE))))</f>
        <v>70</v>
      </c>
      <c r="N36" s="35">
        <v>29</v>
      </c>
      <c r="O36" s="19">
        <f>IF(N36="","",IF(N36="NP",0,IF(N36="Ab",VLOOKUP(MAX($N$8:$N$40),param!A$2:B$91,2,FALSE)-25,VLOOKUP(N36,param!A$2:B$91,2,FALSE))))</f>
        <v>62</v>
      </c>
      <c r="P36" s="19">
        <f t="shared" si="1"/>
        <v>132</v>
      </c>
      <c r="Q36" s="36" t="s">
        <v>549</v>
      </c>
    </row>
    <row r="37" spans="1:17" ht="12.75">
      <c r="A37" s="49">
        <v>97</v>
      </c>
      <c r="B37" s="50" t="s">
        <v>511</v>
      </c>
      <c r="C37" s="50" t="s">
        <v>28</v>
      </c>
      <c r="D37" s="33" t="s">
        <v>9</v>
      </c>
      <c r="E37" s="33"/>
      <c r="F37" s="33"/>
      <c r="G37" s="50" t="s">
        <v>176</v>
      </c>
      <c r="H37" s="34">
        <v>0.00047099537037037037</v>
      </c>
      <c r="I37" s="32"/>
      <c r="J37" s="21">
        <f>I37*param!$F$2</f>
        <v>0</v>
      </c>
      <c r="K37" s="21">
        <f t="shared" si="0"/>
        <v>0.00047099537037037037</v>
      </c>
      <c r="L37" s="35">
        <v>29</v>
      </c>
      <c r="M37" s="42">
        <f>IF(L37="","",IF(L37="NP",0,IF(L37="Ab",VLOOKUP(MAX($L$8:$L$40),param!A$2:B$91,2,FALSE)-25,VLOOKUP(L37,param!A$2:B$91,2,FALSE))))</f>
        <v>62</v>
      </c>
      <c r="N37" s="35">
        <v>27</v>
      </c>
      <c r="O37" s="19">
        <f>IF(N37="","",IF(N37="NP",0,IF(N37="Ab",VLOOKUP(MAX($N$8:$N$40),param!A$2:B$91,2,FALSE)-25,VLOOKUP(N37,param!A$2:B$91,2,FALSE))))</f>
        <v>66</v>
      </c>
      <c r="P37" s="19">
        <f t="shared" si="1"/>
        <v>128</v>
      </c>
      <c r="Q37" s="36" t="s">
        <v>550</v>
      </c>
    </row>
    <row r="38" spans="1:17" ht="12.75">
      <c r="A38" s="49">
        <v>86</v>
      </c>
      <c r="B38" s="33" t="s">
        <v>161</v>
      </c>
      <c r="C38" s="33" t="s">
        <v>261</v>
      </c>
      <c r="D38" s="33" t="s">
        <v>9</v>
      </c>
      <c r="E38" s="33" t="s">
        <v>262</v>
      </c>
      <c r="F38" s="33"/>
      <c r="G38" s="33" t="s">
        <v>12</v>
      </c>
      <c r="H38" s="34">
        <v>0.0004542824074074074</v>
      </c>
      <c r="I38" s="32"/>
      <c r="J38" s="21">
        <f>I38*param!$F$2</f>
        <v>0</v>
      </c>
      <c r="K38" s="21">
        <f t="shared" si="0"/>
        <v>0.0004542824074074074</v>
      </c>
      <c r="L38" s="35">
        <v>28</v>
      </c>
      <c r="M38" s="42">
        <f>IF(L38="","",IF(L38="NP",0,IF(L38="Ab",VLOOKUP(MAX($L$8:$L$40),param!A$2:B$91,2,FALSE)-25,VLOOKUP(L38,param!A$2:B$91,2,FALSE))))</f>
        <v>64</v>
      </c>
      <c r="N38" s="35">
        <v>31</v>
      </c>
      <c r="O38" s="19">
        <f>IF(N38="","",IF(N38="NP",0,IF(N38="Ab",VLOOKUP(MAX($N$8:$N$40),param!A$2:B$91,2,FALSE)-25,VLOOKUP(N38,param!A$2:B$91,2,FALSE))))</f>
        <v>59</v>
      </c>
      <c r="P38" s="19">
        <f t="shared" si="1"/>
        <v>123</v>
      </c>
      <c r="Q38" s="36" t="s">
        <v>551</v>
      </c>
    </row>
    <row r="39" spans="1:17" ht="12.75">
      <c r="A39" s="49">
        <v>85</v>
      </c>
      <c r="B39" s="33" t="s">
        <v>132</v>
      </c>
      <c r="C39" s="33" t="s">
        <v>259</v>
      </c>
      <c r="D39" s="33" t="s">
        <v>9</v>
      </c>
      <c r="E39" s="33" t="s">
        <v>260</v>
      </c>
      <c r="F39" s="33"/>
      <c r="G39" s="33" t="s">
        <v>11</v>
      </c>
      <c r="H39" s="34">
        <v>0.00041609953703703703</v>
      </c>
      <c r="I39" s="32"/>
      <c r="J39" s="21">
        <f>I39*param!$F$2</f>
        <v>0</v>
      </c>
      <c r="K39" s="21">
        <f t="shared" si="0"/>
        <v>0.00041609953703703703</v>
      </c>
      <c r="L39" s="35">
        <v>18</v>
      </c>
      <c r="M39" s="42">
        <f>IF(L39="","",IF(L39="NP",0,IF(L39="Ab",VLOOKUP(MAX($L$8:$L$40),param!A$2:B$91,2,FALSE)-25,VLOOKUP(L39,param!A$2:B$91,2,FALSE))))</f>
        <v>86</v>
      </c>
      <c r="N39" s="35" t="s">
        <v>79</v>
      </c>
      <c r="O39" s="19">
        <f>IF(N39="","",IF(N39="NP",0,IF(N39="Ab",VLOOKUP(MAX($N$8:$N$40),param!A$2:B$91,2,FALSE)-25,VLOOKUP(N39,param!A$2:B$91,2,FALSE))))</f>
        <v>0</v>
      </c>
      <c r="P39" s="19">
        <f t="shared" si="1"/>
        <v>86</v>
      </c>
      <c r="Q39" s="36" t="s">
        <v>552</v>
      </c>
    </row>
    <row r="40" spans="1:17" ht="12.75">
      <c r="A40" s="49">
        <v>82</v>
      </c>
      <c r="B40" s="33" t="s">
        <v>251</v>
      </c>
      <c r="C40" s="33" t="s">
        <v>142</v>
      </c>
      <c r="D40" s="33" t="s">
        <v>9</v>
      </c>
      <c r="E40" s="33" t="s">
        <v>252</v>
      </c>
      <c r="F40" s="33"/>
      <c r="G40" s="33" t="s">
        <v>217</v>
      </c>
      <c r="H40" s="34">
        <v>0</v>
      </c>
      <c r="I40" s="32"/>
      <c r="J40" s="21">
        <f>I40*param!$F$2</f>
        <v>0</v>
      </c>
      <c r="K40" s="21" t="str">
        <f t="shared" si="0"/>
        <v>99:99:99</v>
      </c>
      <c r="L40" s="32" t="s">
        <v>79</v>
      </c>
      <c r="M40" s="42">
        <f>IF(L40="","",IF(L40="NP",0,IF(L40="Ab",VLOOKUP(MAX($L$8:$L$40),param!A$2:B$91,2,FALSE)-25,VLOOKUP(L40,param!A$2:B$91,2,FALSE))))</f>
        <v>0</v>
      </c>
      <c r="N40" s="35" t="s">
        <v>79</v>
      </c>
      <c r="O40" s="19">
        <f>IF(N40="","",IF(N40="NP",0,IF(N40="Ab",VLOOKUP(MAX($N$8:$N$40),param!A$2:B$91,2,FALSE)-25,VLOOKUP(N40,param!A$2:B$91,2,FALSE))))</f>
        <v>0</v>
      </c>
      <c r="P40" s="19">
        <f t="shared" si="1"/>
        <v>0</v>
      </c>
      <c r="Q40" s="36"/>
    </row>
  </sheetData>
  <sheetProtection selectLockedCells="1" sort="0" autoFilter="0"/>
  <autoFilter ref="A7:Q7">
    <sortState ref="A8:Q40">
      <sortCondition sortBy="value" ref="N8:N40"/>
    </sortState>
  </autoFilter>
  <mergeCells count="2">
    <mergeCell ref="A2:Q2"/>
    <mergeCell ref="A3:Q3"/>
  </mergeCells>
  <printOptions/>
  <pageMargins left="0.3937007874015748" right="0.3937007874015748" top="0.1968503937007874" bottom="0.1968503937007874" header="0.5118110236220472" footer="0.5118110236220472"/>
  <pageSetup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Q22"/>
  <sheetViews>
    <sheetView zoomScalePageLayoutView="0" workbookViewId="0" topLeftCell="A1">
      <selection activeCell="A21" sqref="A21:IV21"/>
    </sheetView>
  </sheetViews>
  <sheetFormatPr defaultColWidth="11.421875" defaultRowHeight="12.75"/>
  <cols>
    <col min="1" max="1" width="6.421875" style="4" customWidth="1"/>
    <col min="2" max="2" width="27.28125" style="1" bestFit="1" customWidth="1"/>
    <col min="3" max="3" width="11.28125" style="1" bestFit="1" customWidth="1"/>
    <col min="4" max="4" width="5.7109375" style="9" bestFit="1" customWidth="1"/>
    <col min="5" max="5" width="11.00390625" style="1" bestFit="1" customWidth="1"/>
    <col min="6" max="6" width="13.00390625" style="1" bestFit="1" customWidth="1"/>
    <col min="7" max="7" width="32.28125" style="1" bestFit="1" customWidth="1"/>
    <col min="8" max="8" width="10.7109375" style="9" customWidth="1"/>
    <col min="9" max="9" width="8.7109375" style="9" customWidth="1"/>
    <col min="10" max="11" width="10.7109375" style="9" customWidth="1"/>
    <col min="12" max="12" width="9.7109375" style="9" customWidth="1"/>
    <col min="13" max="13" width="7.7109375" style="9" customWidth="1"/>
    <col min="14" max="14" width="9.7109375" style="9" customWidth="1"/>
    <col min="15" max="16" width="7.7109375" style="1" customWidth="1"/>
    <col min="17" max="17" width="11.421875" style="2" customWidth="1"/>
    <col min="18" max="16384" width="11.421875" style="1" customWidth="1"/>
  </cols>
  <sheetData>
    <row r="1" spans="1:17" ht="12.75">
      <c r="A1" s="41" t="str">
        <f>param!$L$2</f>
        <v>Annecy Cyclisme Compétition</v>
      </c>
      <c r="Q1" s="44">
        <f>param!$J$2</f>
        <v>41882</v>
      </c>
    </row>
    <row r="2" spans="1:17" ht="18">
      <c r="A2" s="60" t="str">
        <f>param!$N$2</f>
        <v>TDJC Prix de la ville d'Annecy</v>
      </c>
      <c r="B2" s="61"/>
      <c r="C2" s="61"/>
      <c r="D2" s="61"/>
      <c r="E2" s="61"/>
      <c r="F2" s="61"/>
      <c r="G2" s="61"/>
      <c r="H2" s="61"/>
      <c r="I2" s="61"/>
      <c r="J2" s="61"/>
      <c r="K2" s="61"/>
      <c r="L2" s="61"/>
      <c r="M2" s="61"/>
      <c r="N2" s="61"/>
      <c r="O2" s="61"/>
      <c r="P2" s="61"/>
      <c r="Q2" s="61"/>
    </row>
    <row r="3" spans="1:17" ht="15">
      <c r="A3" s="62" t="str">
        <f ca="1">MID(CELL("nomfichier",$A$1),FIND("]",CELL("nomfichier",$A$1))+1,50)</f>
        <v>Pupilles (D)</v>
      </c>
      <c r="B3" s="62"/>
      <c r="C3" s="62"/>
      <c r="D3" s="62"/>
      <c r="E3" s="62"/>
      <c r="F3" s="62"/>
      <c r="G3" s="62"/>
      <c r="H3" s="62"/>
      <c r="I3" s="62"/>
      <c r="J3" s="62"/>
      <c r="K3" s="62"/>
      <c r="L3" s="62"/>
      <c r="M3" s="62"/>
      <c r="N3" s="62"/>
      <c r="O3" s="62"/>
      <c r="P3" s="62"/>
      <c r="Q3" s="62"/>
    </row>
    <row r="4" spans="2:14" s="2" customFormat="1" ht="12.75">
      <c r="B4" s="20" t="s">
        <v>88</v>
      </c>
      <c r="D4" s="3"/>
      <c r="H4" s="3"/>
      <c r="I4" s="3"/>
      <c r="J4" s="3"/>
      <c r="K4" s="3"/>
      <c r="L4" s="3"/>
      <c r="M4" s="3"/>
      <c r="N4" s="3"/>
    </row>
    <row r="5" spans="2:14" s="2" customFormat="1" ht="12.75">
      <c r="B5" s="20" t="s">
        <v>98</v>
      </c>
      <c r="D5" s="3"/>
      <c r="H5" s="3"/>
      <c r="I5" s="3"/>
      <c r="J5" s="3"/>
      <c r="K5" s="3"/>
      <c r="L5" s="3"/>
      <c r="M5" s="3"/>
      <c r="N5" s="3"/>
    </row>
    <row r="6" spans="1:16" s="2" customFormat="1" ht="12.75">
      <c r="A6" s="3" t="s">
        <v>90</v>
      </c>
      <c r="B6" s="20" t="s">
        <v>99</v>
      </c>
      <c r="D6" s="3"/>
      <c r="H6" s="3"/>
      <c r="I6" s="3"/>
      <c r="J6" s="3"/>
      <c r="K6" s="3" t="s">
        <v>89</v>
      </c>
      <c r="L6" s="3"/>
      <c r="M6" s="31" t="str">
        <f>IF(param!$H$2=1,"TRI3.2","")</f>
        <v>TRI3.2</v>
      </c>
      <c r="N6" s="3"/>
      <c r="O6" s="31">
        <f>IF(param!$H$2=2,"TRI3.2","")</f>
      </c>
      <c r="P6" s="3" t="s">
        <v>107</v>
      </c>
    </row>
    <row r="7" spans="1:17" s="8" customFormat="1" ht="50.25" customHeight="1">
      <c r="A7" s="5" t="s">
        <v>6</v>
      </c>
      <c r="B7" s="5" t="s">
        <v>0</v>
      </c>
      <c r="C7" s="5" t="s">
        <v>1</v>
      </c>
      <c r="D7" s="5" t="s">
        <v>2</v>
      </c>
      <c r="E7" s="5" t="s">
        <v>3</v>
      </c>
      <c r="F7" s="6" t="s">
        <v>5</v>
      </c>
      <c r="G7" s="5" t="s">
        <v>4</v>
      </c>
      <c r="H7" s="7" t="s">
        <v>91</v>
      </c>
      <c r="I7" s="7" t="s">
        <v>83</v>
      </c>
      <c r="J7" s="18" t="s">
        <v>92</v>
      </c>
      <c r="K7" s="18" t="s">
        <v>93</v>
      </c>
      <c r="L7" s="7" t="s">
        <v>94</v>
      </c>
      <c r="M7" s="18" t="s">
        <v>86</v>
      </c>
      <c r="N7" s="7" t="s">
        <v>95</v>
      </c>
      <c r="O7" s="18" t="s">
        <v>85</v>
      </c>
      <c r="P7" s="18" t="s">
        <v>96</v>
      </c>
      <c r="Q7" s="7" t="s">
        <v>84</v>
      </c>
    </row>
    <row r="8" spans="1:17" ht="12.75">
      <c r="A8" s="49">
        <v>60</v>
      </c>
      <c r="B8" s="33" t="s">
        <v>201</v>
      </c>
      <c r="C8" s="33" t="s">
        <v>202</v>
      </c>
      <c r="D8" s="33" t="s">
        <v>117</v>
      </c>
      <c r="E8" s="33" t="s">
        <v>203</v>
      </c>
      <c r="F8" s="33"/>
      <c r="G8" s="33" t="s">
        <v>217</v>
      </c>
      <c r="H8" s="34">
        <v>0.0003764814814814815</v>
      </c>
      <c r="I8" s="32"/>
      <c r="J8" s="21">
        <f>I8*param!$F$2</f>
        <v>0</v>
      </c>
      <c r="K8" s="21">
        <f aca="true" t="shared" si="0" ref="K8:K22">IF(OR(L8="NP",L8="Ab"),"99:99:99",H8+J8)</f>
        <v>0.0003764814814814815</v>
      </c>
      <c r="L8" s="35">
        <v>1</v>
      </c>
      <c r="M8" s="42">
        <f>IF(L8="","",IF(L8="NP",0,IF(L8="Ab",VLOOKUP(MAX($L$8:$L$22),param!A$2:B$91,2,FALSE)-25,VLOOKUP(L8,param!A$2:B$91,2,FALSE))))</f>
        <v>202</v>
      </c>
      <c r="N8" s="35">
        <v>1</v>
      </c>
      <c r="O8" s="19">
        <f>IF(N8="","",IF(N8="NP",0,IF(N8="Ab",VLOOKUP(MAX($N$8:$N$22),param!A$2:B$91,2,FALSE)-25,VLOOKUP(N8,param!A$2:B$91,2,FALSE))))</f>
        <v>202</v>
      </c>
      <c r="P8" s="19">
        <f aca="true" t="shared" si="1" ref="P8:P22">IF(OR(L8="",N8=""),"",M8+O8)</f>
        <v>404</v>
      </c>
      <c r="Q8" s="36" t="s">
        <v>520</v>
      </c>
    </row>
    <row r="9" spans="1:17" ht="12.75">
      <c r="A9" s="49">
        <v>61</v>
      </c>
      <c r="B9" s="33" t="s">
        <v>135</v>
      </c>
      <c r="C9" s="33" t="s">
        <v>204</v>
      </c>
      <c r="D9" s="33" t="s">
        <v>117</v>
      </c>
      <c r="E9" s="33" t="s">
        <v>205</v>
      </c>
      <c r="F9" s="33"/>
      <c r="G9" s="33" t="s">
        <v>11</v>
      </c>
      <c r="H9" s="34">
        <v>0.0003804629629629629</v>
      </c>
      <c r="I9" s="32"/>
      <c r="J9" s="21">
        <f>I9*param!$F$2</f>
        <v>0</v>
      </c>
      <c r="K9" s="21">
        <f t="shared" si="0"/>
        <v>0.0003804629629629629</v>
      </c>
      <c r="L9" s="35">
        <v>2</v>
      </c>
      <c r="M9" s="42">
        <f>IF(L9="","",IF(L9="NP",0,IF(L9="Ab",VLOOKUP(MAX($L$8:$L$22),param!A$2:B$91,2,FALSE)-25,VLOOKUP(L9,param!A$2:B$91,2,FALSE))))</f>
        <v>191</v>
      </c>
      <c r="N9" s="35">
        <v>4</v>
      </c>
      <c r="O9" s="19">
        <f>IF(N9="","",IF(N9="NP",0,IF(N9="Ab",VLOOKUP(MAX($N$8:$N$22),param!A$2:B$91,2,FALSE)-25,VLOOKUP(N9,param!A$2:B$91,2,FALSE))))</f>
        <v>171</v>
      </c>
      <c r="P9" s="19">
        <f t="shared" si="1"/>
        <v>362</v>
      </c>
      <c r="Q9" s="36" t="s">
        <v>521</v>
      </c>
    </row>
    <row r="10" spans="1:17" ht="12.75">
      <c r="A10" s="49">
        <v>64</v>
      </c>
      <c r="B10" s="33" t="s">
        <v>212</v>
      </c>
      <c r="C10" s="33" t="s">
        <v>213</v>
      </c>
      <c r="D10" s="33" t="s">
        <v>117</v>
      </c>
      <c r="E10" s="33" t="s">
        <v>214</v>
      </c>
      <c r="F10" s="33"/>
      <c r="G10" s="33" t="s">
        <v>21</v>
      </c>
      <c r="H10" s="34">
        <v>0.0003926504629629629</v>
      </c>
      <c r="I10" s="32"/>
      <c r="J10" s="21">
        <f>I10*param!$F$2</f>
        <v>0</v>
      </c>
      <c r="K10" s="21">
        <f t="shared" si="0"/>
        <v>0.0003926504629629629</v>
      </c>
      <c r="L10" s="35">
        <v>3</v>
      </c>
      <c r="M10" s="42">
        <f>IF(L10="","",IF(L10="NP",0,IF(L10="Ab",VLOOKUP(MAX($L$8:$L$22),param!A$2:B$91,2,FALSE)-25,VLOOKUP(L10,param!A$2:B$91,2,FALSE))))</f>
        <v>181</v>
      </c>
      <c r="N10" s="35">
        <v>3</v>
      </c>
      <c r="O10" s="19">
        <f>IF(N10="","",IF(N10="NP",0,IF(N10="Ab",VLOOKUP(MAX($N$8:$N$22),param!A$2:B$91,2,FALSE)-25,VLOOKUP(N10,param!A$2:B$91,2,FALSE))))</f>
        <v>181</v>
      </c>
      <c r="P10" s="19">
        <f t="shared" si="1"/>
        <v>362</v>
      </c>
      <c r="Q10" s="36" t="s">
        <v>522</v>
      </c>
    </row>
    <row r="11" spans="1:17" ht="12.75">
      <c r="A11" s="49">
        <v>54</v>
      </c>
      <c r="B11" s="37" t="s">
        <v>186</v>
      </c>
      <c r="C11" s="33" t="s">
        <v>187</v>
      </c>
      <c r="D11" s="33" t="s">
        <v>117</v>
      </c>
      <c r="E11" s="33" t="s">
        <v>188</v>
      </c>
      <c r="F11" s="33"/>
      <c r="G11" s="33" t="s">
        <v>8</v>
      </c>
      <c r="H11" s="51">
        <v>0.00041416666666666663</v>
      </c>
      <c r="I11" s="32"/>
      <c r="J11" s="21">
        <f>I11*param!$F$2</f>
        <v>0</v>
      </c>
      <c r="K11" s="21">
        <f t="shared" si="0"/>
        <v>0.00041416666666666663</v>
      </c>
      <c r="L11" s="35">
        <v>6</v>
      </c>
      <c r="M11" s="42">
        <f>IF(L11="","",IF(L11="NP",0,IF(L11="Ab",VLOOKUP(MAX($L$8:$L$22),param!A$2:B$91,2,FALSE)-25,VLOOKUP(L11,param!A$2:B$91,2,FALSE))))</f>
        <v>152</v>
      </c>
      <c r="N11" s="35">
        <v>2</v>
      </c>
      <c r="O11" s="19">
        <f>IF(N11="","",IF(N11="NP",0,IF(N11="Ab",VLOOKUP(MAX($N$8:$N$22),param!A$2:B$91,2,FALSE)-25,VLOOKUP(N11,param!A$2:B$91,2,FALSE))))</f>
        <v>191</v>
      </c>
      <c r="P11" s="19">
        <f t="shared" si="1"/>
        <v>343</v>
      </c>
      <c r="Q11" s="36" t="s">
        <v>523</v>
      </c>
    </row>
    <row r="12" spans="1:17" ht="12.75">
      <c r="A12" s="49">
        <v>53</v>
      </c>
      <c r="B12" s="33" t="s">
        <v>183</v>
      </c>
      <c r="C12" s="33" t="s">
        <v>184</v>
      </c>
      <c r="D12" s="33" t="s">
        <v>117</v>
      </c>
      <c r="E12" s="33" t="s">
        <v>185</v>
      </c>
      <c r="F12" s="33"/>
      <c r="G12" s="33" t="s">
        <v>8</v>
      </c>
      <c r="H12" s="34">
        <v>0.0004118518518518519</v>
      </c>
      <c r="I12" s="32"/>
      <c r="J12" s="21">
        <f>I12*param!$F$2</f>
        <v>0</v>
      </c>
      <c r="K12" s="21">
        <f t="shared" si="0"/>
        <v>0.0004118518518518519</v>
      </c>
      <c r="L12" s="35">
        <v>4</v>
      </c>
      <c r="M12" s="42">
        <f>IF(L12="","",IF(L12="NP",0,IF(L12="Ab",VLOOKUP(MAX($L$8:$L$22),param!A$2:B$91,2,FALSE)-25,VLOOKUP(L12,param!A$2:B$91,2,FALSE))))</f>
        <v>171</v>
      </c>
      <c r="N12" s="35">
        <v>5</v>
      </c>
      <c r="O12" s="19">
        <f>IF(N12="","",IF(N12="NP",0,IF(N12="Ab",VLOOKUP(MAX($N$8:$N$22),param!A$2:B$91,2,FALSE)-25,VLOOKUP(N12,param!A$2:B$91,2,FALSE))))</f>
        <v>161</v>
      </c>
      <c r="P12" s="19">
        <f t="shared" si="1"/>
        <v>332</v>
      </c>
      <c r="Q12" s="36" t="s">
        <v>524</v>
      </c>
    </row>
    <row r="13" spans="1:17" ht="12.75">
      <c r="A13" s="49">
        <v>58</v>
      </c>
      <c r="B13" s="33" t="s">
        <v>197</v>
      </c>
      <c r="C13" s="33" t="s">
        <v>190</v>
      </c>
      <c r="D13" s="33" t="s">
        <v>117</v>
      </c>
      <c r="E13" s="33" t="s">
        <v>198</v>
      </c>
      <c r="F13" s="33"/>
      <c r="G13" s="33" t="s">
        <v>10</v>
      </c>
      <c r="H13" s="51">
        <v>0.0004129166666666667</v>
      </c>
      <c r="I13" s="32"/>
      <c r="J13" s="21">
        <f>I13*param!$F$2</f>
        <v>0</v>
      </c>
      <c r="K13" s="21">
        <f t="shared" si="0"/>
        <v>0.0004129166666666667</v>
      </c>
      <c r="L13" s="35">
        <v>5</v>
      </c>
      <c r="M13" s="42">
        <f>IF(L13="","",IF(L13="NP",0,IF(L13="Ab",VLOOKUP(MAX($L$8:$L$22),param!A$2:B$91,2,FALSE)-25,VLOOKUP(L13,param!A$2:B$91,2,FALSE))))</f>
        <v>161</v>
      </c>
      <c r="N13" s="35">
        <v>9</v>
      </c>
      <c r="O13" s="19">
        <f>IF(N13="","",IF(N13="NP",0,IF(N13="Ab",VLOOKUP(MAX($N$8:$N$22),param!A$2:B$91,2,FALSE)-25,VLOOKUP(N13,param!A$2:B$91,2,FALSE))))</f>
        <v>128</v>
      </c>
      <c r="P13" s="19">
        <f t="shared" si="1"/>
        <v>289</v>
      </c>
      <c r="Q13" s="36" t="s">
        <v>525</v>
      </c>
    </row>
    <row r="14" spans="1:17" ht="12.75">
      <c r="A14" s="49">
        <v>57</v>
      </c>
      <c r="B14" s="33" t="s">
        <v>194</v>
      </c>
      <c r="C14" s="33" t="s">
        <v>195</v>
      </c>
      <c r="D14" s="33" t="s">
        <v>117</v>
      </c>
      <c r="E14" s="33" t="s">
        <v>196</v>
      </c>
      <c r="F14" s="33"/>
      <c r="G14" s="33" t="s">
        <v>10</v>
      </c>
      <c r="H14" s="34">
        <v>0.00043915509259259255</v>
      </c>
      <c r="I14" s="32"/>
      <c r="J14" s="21">
        <f>I14*param!$F$2</f>
        <v>0</v>
      </c>
      <c r="K14" s="21">
        <f t="shared" si="0"/>
        <v>0.00043915509259259255</v>
      </c>
      <c r="L14" s="35">
        <v>9</v>
      </c>
      <c r="M14" s="42">
        <f>IF(L14="","",IF(L14="NP",0,IF(L14="Ab",VLOOKUP(MAX($L$8:$L$22),param!A$2:B$91,2,FALSE)-25,VLOOKUP(L14,param!A$2:B$91,2,FALSE))))</f>
        <v>128</v>
      </c>
      <c r="N14" s="35">
        <v>6</v>
      </c>
      <c r="O14" s="19">
        <f>IF(N14="","",IF(N14="NP",0,IF(N14="Ab",VLOOKUP(MAX($N$8:$N$22),param!A$2:B$91,2,FALSE)-25,VLOOKUP(N14,param!A$2:B$91,2,FALSE))))</f>
        <v>152</v>
      </c>
      <c r="P14" s="19">
        <f t="shared" si="1"/>
        <v>280</v>
      </c>
      <c r="Q14" s="36" t="s">
        <v>526</v>
      </c>
    </row>
    <row r="15" spans="1:17" ht="12.75">
      <c r="A15" s="49">
        <v>51</v>
      </c>
      <c r="B15" s="33" t="s">
        <v>178</v>
      </c>
      <c r="C15" s="33" t="s">
        <v>179</v>
      </c>
      <c r="D15" s="33" t="s">
        <v>117</v>
      </c>
      <c r="E15" s="33" t="s">
        <v>180</v>
      </c>
      <c r="F15" s="33"/>
      <c r="G15" s="33" t="s">
        <v>30</v>
      </c>
      <c r="H15" s="34">
        <v>0.0004168981481481482</v>
      </c>
      <c r="I15" s="32"/>
      <c r="J15" s="21">
        <f>I15*param!$F$2</f>
        <v>0</v>
      </c>
      <c r="K15" s="21">
        <f t="shared" si="0"/>
        <v>0.0004168981481481482</v>
      </c>
      <c r="L15" s="35">
        <v>7</v>
      </c>
      <c r="M15" s="42">
        <f>IF(L15="","",IF(L15="NP",0,IF(L15="Ab",VLOOKUP(MAX($L$8:$L$22),param!A$2:B$91,2,FALSE)-25,VLOOKUP(L15,param!A$2:B$91,2,FALSE))))</f>
        <v>144</v>
      </c>
      <c r="N15" s="35">
        <v>10</v>
      </c>
      <c r="O15" s="19">
        <f>IF(N15="","",IF(N15="NP",0,IF(N15="Ab",VLOOKUP(MAX($N$8:$N$22),param!A$2:B$91,2,FALSE)-25,VLOOKUP(N15,param!A$2:B$91,2,FALSE))))</f>
        <v>120</v>
      </c>
      <c r="P15" s="19">
        <f t="shared" si="1"/>
        <v>264</v>
      </c>
      <c r="Q15" s="36" t="s">
        <v>527</v>
      </c>
    </row>
    <row r="16" spans="1:17" ht="12.75">
      <c r="A16" s="49">
        <v>59</v>
      </c>
      <c r="B16" s="33" t="s">
        <v>121</v>
      </c>
      <c r="C16" s="33" t="s">
        <v>199</v>
      </c>
      <c r="D16" s="33" t="s">
        <v>117</v>
      </c>
      <c r="E16" s="33" t="s">
        <v>200</v>
      </c>
      <c r="F16" s="33"/>
      <c r="G16" s="33" t="s">
        <v>10</v>
      </c>
      <c r="H16" s="51">
        <v>0.00046194444444444446</v>
      </c>
      <c r="I16" s="32"/>
      <c r="J16" s="21">
        <f>I16*param!$F$2</f>
        <v>0</v>
      </c>
      <c r="K16" s="21">
        <f t="shared" si="0"/>
        <v>0.00046194444444444446</v>
      </c>
      <c r="L16" s="35">
        <v>11</v>
      </c>
      <c r="M16" s="42">
        <f>IF(L16="","",IF(L16="NP",0,IF(L16="Ab",VLOOKUP(MAX($L$8:$L$22),param!A$2:B$91,2,FALSE)-25,VLOOKUP(L16,param!A$2:B$91,2,FALSE))))</f>
        <v>115</v>
      </c>
      <c r="N16" s="35">
        <v>7</v>
      </c>
      <c r="O16" s="19">
        <f>IF(N16="","",IF(N16="NP",0,IF(N16="Ab",VLOOKUP(MAX($N$8:$N$22),param!A$2:B$91,2,FALSE)-25,VLOOKUP(N16,param!A$2:B$91,2,FALSE))))</f>
        <v>144</v>
      </c>
      <c r="P16" s="19">
        <f t="shared" si="1"/>
        <v>259</v>
      </c>
      <c r="Q16" s="36" t="s">
        <v>529</v>
      </c>
    </row>
    <row r="17" spans="1:17" ht="12.75">
      <c r="A17" s="49">
        <v>62</v>
      </c>
      <c r="B17" s="33" t="s">
        <v>206</v>
      </c>
      <c r="C17" s="33" t="s">
        <v>207</v>
      </c>
      <c r="D17" s="33" t="s">
        <v>117</v>
      </c>
      <c r="E17" s="33" t="s">
        <v>208</v>
      </c>
      <c r="F17" s="33"/>
      <c r="G17" s="33" t="s">
        <v>12</v>
      </c>
      <c r="H17" s="34">
        <v>0.000455636574074074</v>
      </c>
      <c r="I17" s="32"/>
      <c r="J17" s="21">
        <f>I17*param!$F$2</f>
        <v>0</v>
      </c>
      <c r="K17" s="21">
        <f t="shared" si="0"/>
        <v>0.000455636574074074</v>
      </c>
      <c r="L17" s="35">
        <v>10</v>
      </c>
      <c r="M17" s="42">
        <f>IF(L17="","",IF(L17="NP",0,IF(L17="Ab",VLOOKUP(MAX($L$8:$L$22),param!A$2:B$91,2,FALSE)-25,VLOOKUP(L17,param!A$2:B$91,2,FALSE))))</f>
        <v>120</v>
      </c>
      <c r="N17" s="35">
        <v>8</v>
      </c>
      <c r="O17" s="19">
        <f>IF(N17="","",IF(N17="NP",0,IF(N17="Ab",VLOOKUP(MAX($N$8:$N$22),param!A$2:B$91,2,FALSE)-25,VLOOKUP(N17,param!A$2:B$91,2,FALSE))))</f>
        <v>136</v>
      </c>
      <c r="P17" s="19">
        <f t="shared" si="1"/>
        <v>256</v>
      </c>
      <c r="Q17" s="36" t="s">
        <v>530</v>
      </c>
    </row>
    <row r="18" spans="1:17" ht="12.75">
      <c r="A18" s="49">
        <v>63</v>
      </c>
      <c r="B18" s="33" t="s">
        <v>209</v>
      </c>
      <c r="C18" s="33" t="s">
        <v>210</v>
      </c>
      <c r="D18" s="33" t="s">
        <v>117</v>
      </c>
      <c r="E18" s="33" t="s">
        <v>211</v>
      </c>
      <c r="F18" s="33"/>
      <c r="G18" s="33" t="s">
        <v>12</v>
      </c>
      <c r="H18" s="34">
        <v>0.00043776620370370367</v>
      </c>
      <c r="I18" s="32"/>
      <c r="J18" s="21">
        <f>I18*param!$F$2</f>
        <v>0</v>
      </c>
      <c r="K18" s="21">
        <f t="shared" si="0"/>
        <v>0.00043776620370370367</v>
      </c>
      <c r="L18" s="35">
        <v>8</v>
      </c>
      <c r="M18" s="42">
        <f>IF(L18="","",IF(L18="NP",0,IF(L18="Ab",VLOOKUP(MAX($L$8:$L$22),param!A$2:B$91,2,FALSE)-25,VLOOKUP(L18,param!A$2:B$91,2,FALSE))))</f>
        <v>136</v>
      </c>
      <c r="N18" s="35">
        <v>12</v>
      </c>
      <c r="O18" s="19">
        <f>IF(N18="","",IF(N18="NP",0,IF(N18="Ab",VLOOKUP(MAX($N$8:$N$22),param!A$2:B$91,2,FALSE)-25,VLOOKUP(N18,param!A$2:B$91,2,FALSE))))</f>
        <v>110</v>
      </c>
      <c r="P18" s="19">
        <f t="shared" si="1"/>
        <v>246</v>
      </c>
      <c r="Q18" s="36" t="s">
        <v>531</v>
      </c>
    </row>
    <row r="19" spans="1:17" ht="12.75">
      <c r="A19" s="49">
        <v>52</v>
      </c>
      <c r="B19" s="33" t="s">
        <v>181</v>
      </c>
      <c r="C19" s="33" t="s">
        <v>116</v>
      </c>
      <c r="D19" s="33" t="s">
        <v>117</v>
      </c>
      <c r="E19" s="33" t="s">
        <v>182</v>
      </c>
      <c r="F19" s="33"/>
      <c r="G19" s="33" t="s">
        <v>8</v>
      </c>
      <c r="H19" s="34">
        <v>0.0005868981481481481</v>
      </c>
      <c r="I19" s="32"/>
      <c r="J19" s="21">
        <f>I19*param!$F$2</f>
        <v>0</v>
      </c>
      <c r="K19" s="21">
        <f t="shared" si="0"/>
        <v>0.0005868981481481481</v>
      </c>
      <c r="L19" s="35">
        <v>13</v>
      </c>
      <c r="M19" s="42">
        <f>IF(L19="","",IF(L19="NP",0,IF(L19="Ab",VLOOKUP(MAX($L$8:$L$22),param!A$2:B$91,2,FALSE)-25,VLOOKUP(L19,param!A$2:B$91,2,FALSE))))</f>
        <v>105</v>
      </c>
      <c r="N19" s="35">
        <v>11</v>
      </c>
      <c r="O19" s="19">
        <f>IF(N19="","",IF(N19="NP",0,IF(N19="Ab",VLOOKUP(MAX($N$8:$N$22),param!A$2:B$91,2,FALSE)-25,VLOOKUP(N19,param!A$2:B$91,2,FALSE))))</f>
        <v>115</v>
      </c>
      <c r="P19" s="19">
        <f t="shared" si="1"/>
        <v>220</v>
      </c>
      <c r="Q19" s="36" t="s">
        <v>532</v>
      </c>
    </row>
    <row r="20" spans="1:17" ht="12.75">
      <c r="A20" s="49">
        <v>65</v>
      </c>
      <c r="B20" s="33" t="s">
        <v>215</v>
      </c>
      <c r="C20" s="33" t="s">
        <v>216</v>
      </c>
      <c r="D20" s="33" t="s">
        <v>117</v>
      </c>
      <c r="E20" s="33">
        <v>2438003177</v>
      </c>
      <c r="F20" s="33"/>
      <c r="G20" s="33" t="s">
        <v>218</v>
      </c>
      <c r="H20" s="34">
        <v>0.00047343749999999995</v>
      </c>
      <c r="I20" s="32"/>
      <c r="J20" s="21">
        <f>I20*param!$F$2</f>
        <v>0</v>
      </c>
      <c r="K20" s="21">
        <f t="shared" si="0"/>
        <v>0.00047343749999999995</v>
      </c>
      <c r="L20" s="35">
        <v>12</v>
      </c>
      <c r="M20" s="42">
        <f>IF(L20="","",IF(L20="NP",0,IF(L20="Ab",VLOOKUP(MAX($L$8:$L$22),param!A$2:B$91,2,FALSE)-25,VLOOKUP(L20,param!A$2:B$91,2,FALSE))))</f>
        <v>110</v>
      </c>
      <c r="N20" s="35">
        <v>13</v>
      </c>
      <c r="O20" s="19">
        <f>IF(N20="","",IF(N20="NP",0,IF(N20="Ab",VLOOKUP(MAX($N$8:$N$22),param!A$2:B$91,2,FALSE)-25,VLOOKUP(N20,param!A$2:B$91,2,FALSE))))</f>
        <v>105</v>
      </c>
      <c r="P20" s="19">
        <f t="shared" si="1"/>
        <v>215</v>
      </c>
      <c r="Q20" s="36" t="s">
        <v>533</v>
      </c>
    </row>
    <row r="21" spans="1:17" ht="12.75">
      <c r="A21" s="49">
        <v>55</v>
      </c>
      <c r="B21" s="33" t="s">
        <v>189</v>
      </c>
      <c r="C21" s="33" t="s">
        <v>190</v>
      </c>
      <c r="D21" s="33" t="s">
        <v>117</v>
      </c>
      <c r="E21" s="33" t="s">
        <v>191</v>
      </c>
      <c r="F21" s="33"/>
      <c r="G21" s="33" t="s">
        <v>10</v>
      </c>
      <c r="H21" s="34">
        <v>0</v>
      </c>
      <c r="I21" s="32"/>
      <c r="J21" s="21">
        <f>I21*param!$F$2</f>
        <v>0</v>
      </c>
      <c r="K21" s="21" t="str">
        <f t="shared" si="0"/>
        <v>99:99:99</v>
      </c>
      <c r="L21" s="35" t="s">
        <v>79</v>
      </c>
      <c r="M21" s="42">
        <f>IF(L21="","",IF(L21="NP",0,IF(L21="Ab",VLOOKUP(MAX($L$8:$L$22),param!A$2:B$91,2,FALSE)-25,VLOOKUP(L21,param!A$2:B$91,2,FALSE))))</f>
        <v>0</v>
      </c>
      <c r="N21" s="35" t="s">
        <v>79</v>
      </c>
      <c r="O21" s="19">
        <f>IF(N21="","",IF(N21="NP",0,IF(N21="Ab",VLOOKUP(MAX($N$8:$N$22),param!A$2:B$91,2,FALSE)-25,VLOOKUP(N21,param!A$2:B$91,2,FALSE))))</f>
        <v>0</v>
      </c>
      <c r="P21" s="19">
        <f t="shared" si="1"/>
        <v>0</v>
      </c>
      <c r="Q21" s="36"/>
    </row>
    <row r="22" spans="1:17" ht="12.75">
      <c r="A22" s="49">
        <v>56</v>
      </c>
      <c r="B22" s="33" t="s">
        <v>119</v>
      </c>
      <c r="C22" s="33" t="s">
        <v>192</v>
      </c>
      <c r="D22" s="33" t="s">
        <v>117</v>
      </c>
      <c r="E22" s="33" t="s">
        <v>193</v>
      </c>
      <c r="F22" s="33"/>
      <c r="G22" s="33" t="s">
        <v>10</v>
      </c>
      <c r="H22" s="34">
        <v>0</v>
      </c>
      <c r="I22" s="32"/>
      <c r="J22" s="21">
        <f>I22*param!$F$2</f>
        <v>0</v>
      </c>
      <c r="K22" s="21" t="str">
        <f t="shared" si="0"/>
        <v>99:99:99</v>
      </c>
      <c r="L22" s="35" t="s">
        <v>79</v>
      </c>
      <c r="M22" s="42">
        <f>IF(L22="","",IF(L22="NP",0,IF(L22="Ab",VLOOKUP(MAX($L$8:$L$22),param!A$2:B$91,2,FALSE)-25,VLOOKUP(L22,param!A$2:B$91,2,FALSE))))</f>
        <v>0</v>
      </c>
      <c r="N22" s="35" t="s">
        <v>79</v>
      </c>
      <c r="O22" s="19">
        <f>IF(N22="","",IF(N22="NP",0,IF(N22="Ab",VLOOKUP(MAX($N$8:$N$22),param!A$2:B$91,2,FALSE)-25,VLOOKUP(N22,param!A$2:B$91,2,FALSE))))</f>
        <v>0</v>
      </c>
      <c r="P22" s="19">
        <f t="shared" si="1"/>
        <v>0</v>
      </c>
      <c r="Q22" s="36"/>
    </row>
  </sheetData>
  <sheetProtection selectLockedCells="1" sort="0" autoFilter="0"/>
  <autoFilter ref="A7:Q7">
    <sortState ref="A8:Q22">
      <sortCondition sortBy="value" ref="N8:N22"/>
    </sortState>
  </autoFilter>
  <mergeCells count="2">
    <mergeCell ref="A2:Q2"/>
    <mergeCell ref="A3:Q3"/>
  </mergeCells>
  <printOptions/>
  <pageMargins left="0.3937007874015748" right="0.3937007874015748" top="0.1968503937007874" bottom="0.1968503937007874" header="0.5118110236220472" footer="0.5118110236220472"/>
  <pageSetup fitToHeight="2" fitToWidth="1" orientation="landscape" paperSize="9" scale="70" r:id="rId1"/>
</worksheet>
</file>

<file path=xl/worksheets/sheet7.xml><?xml version="1.0" encoding="utf-8"?>
<worksheet xmlns="http://schemas.openxmlformats.org/spreadsheetml/2006/main" xmlns:r="http://schemas.openxmlformats.org/officeDocument/2006/relationships">
  <dimension ref="A1:Q44"/>
  <sheetViews>
    <sheetView zoomScalePageLayoutView="0" workbookViewId="0" topLeftCell="A7">
      <selection activeCell="A42" sqref="A42:IV42"/>
    </sheetView>
  </sheetViews>
  <sheetFormatPr defaultColWidth="11.421875" defaultRowHeight="12.75"/>
  <cols>
    <col min="1" max="1" width="6.421875" style="4" customWidth="1"/>
    <col min="2" max="2" width="27.28125" style="1" bestFit="1" customWidth="1"/>
    <col min="3" max="3" width="11.28125" style="1" bestFit="1" customWidth="1"/>
    <col min="4" max="4" width="5.7109375" style="9" bestFit="1" customWidth="1"/>
    <col min="5" max="5" width="11.00390625" style="1" bestFit="1" customWidth="1"/>
    <col min="6" max="6" width="13.00390625" style="1" bestFit="1" customWidth="1"/>
    <col min="7" max="7" width="32.28125" style="1" bestFit="1" customWidth="1"/>
    <col min="8" max="8" width="10.7109375" style="9" customWidth="1"/>
    <col min="9" max="9" width="8.7109375" style="9" customWidth="1"/>
    <col min="10" max="11" width="10.7109375" style="9" customWidth="1"/>
    <col min="12" max="12" width="9.7109375" style="9" customWidth="1"/>
    <col min="13" max="13" width="7.7109375" style="9" customWidth="1"/>
    <col min="14" max="14" width="9.7109375" style="9" customWidth="1"/>
    <col min="15" max="16" width="7.7109375" style="1" customWidth="1"/>
    <col min="17" max="17" width="11.421875" style="2" customWidth="1"/>
    <col min="18" max="16384" width="11.421875" style="1" customWidth="1"/>
  </cols>
  <sheetData>
    <row r="1" spans="1:17" ht="12.75">
      <c r="A1" s="41" t="str">
        <f>param!$L$2</f>
        <v>Annecy Cyclisme Compétition</v>
      </c>
      <c r="Q1" s="44">
        <f>param!$J$2</f>
        <v>41882</v>
      </c>
    </row>
    <row r="2" spans="1:17" ht="18">
      <c r="A2" s="60" t="str">
        <f>param!$N$2</f>
        <v>TDJC Prix de la ville d'Annecy</v>
      </c>
      <c r="B2" s="61"/>
      <c r="C2" s="61"/>
      <c r="D2" s="61"/>
      <c r="E2" s="61"/>
      <c r="F2" s="61"/>
      <c r="G2" s="61"/>
      <c r="H2" s="61"/>
      <c r="I2" s="61"/>
      <c r="J2" s="61"/>
      <c r="K2" s="61"/>
      <c r="L2" s="61"/>
      <c r="M2" s="61"/>
      <c r="N2" s="61"/>
      <c r="O2" s="61"/>
      <c r="P2" s="61"/>
      <c r="Q2" s="61"/>
    </row>
    <row r="3" spans="1:17" ht="15">
      <c r="A3" s="62" t="str">
        <f ca="1">MID(CELL("nomfichier",$A$1),FIND("]",CELL("nomfichier",$A$1))+1,50)</f>
        <v>Benjamins (H)</v>
      </c>
      <c r="B3" s="62"/>
      <c r="C3" s="62"/>
      <c r="D3" s="62"/>
      <c r="E3" s="62"/>
      <c r="F3" s="62"/>
      <c r="G3" s="62"/>
      <c r="H3" s="62"/>
      <c r="I3" s="62"/>
      <c r="J3" s="62"/>
      <c r="K3" s="62"/>
      <c r="L3" s="62"/>
      <c r="M3" s="62"/>
      <c r="N3" s="62"/>
      <c r="O3" s="62"/>
      <c r="P3" s="62"/>
      <c r="Q3" s="62"/>
    </row>
    <row r="4" spans="2:14" s="2" customFormat="1" ht="12.75">
      <c r="B4" s="20" t="s">
        <v>88</v>
      </c>
      <c r="D4" s="3"/>
      <c r="H4" s="3"/>
      <c r="I4" s="3"/>
      <c r="J4" s="3"/>
      <c r="K4" s="3"/>
      <c r="L4" s="3"/>
      <c r="M4" s="3"/>
      <c r="N4" s="3"/>
    </row>
    <row r="5" spans="2:14" s="2" customFormat="1" ht="12.75">
      <c r="B5" s="20" t="s">
        <v>98</v>
      </c>
      <c r="D5" s="3"/>
      <c r="H5" s="3"/>
      <c r="I5" s="3"/>
      <c r="J5" s="3"/>
      <c r="K5" s="3"/>
      <c r="L5" s="3"/>
      <c r="M5" s="3"/>
      <c r="N5" s="3"/>
    </row>
    <row r="6" spans="1:16" s="2" customFormat="1" ht="12.75">
      <c r="A6" s="3" t="s">
        <v>90</v>
      </c>
      <c r="B6" s="20" t="s">
        <v>99</v>
      </c>
      <c r="D6" s="3"/>
      <c r="H6" s="3"/>
      <c r="I6" s="3"/>
      <c r="J6" s="3"/>
      <c r="K6" s="3" t="s">
        <v>89</v>
      </c>
      <c r="L6" s="3"/>
      <c r="M6" s="31" t="str">
        <f>IF(param!$H$2=1,"TRI3.2","")</f>
        <v>TRI3.2</v>
      </c>
      <c r="N6" s="3"/>
      <c r="O6" s="31">
        <f>IF(param!$H$2=2,"TRI3.2","")</f>
      </c>
      <c r="P6" s="3" t="s">
        <v>107</v>
      </c>
    </row>
    <row r="7" spans="1:17" s="8" customFormat="1" ht="50.25" customHeight="1">
      <c r="A7" s="5" t="s">
        <v>6</v>
      </c>
      <c r="B7" s="5" t="s">
        <v>0</v>
      </c>
      <c r="C7" s="5" t="s">
        <v>1</v>
      </c>
      <c r="D7" s="5" t="s">
        <v>2</v>
      </c>
      <c r="E7" s="5" t="s">
        <v>3</v>
      </c>
      <c r="F7" s="6" t="s">
        <v>5</v>
      </c>
      <c r="G7" s="5" t="s">
        <v>4</v>
      </c>
      <c r="H7" s="7" t="s">
        <v>91</v>
      </c>
      <c r="I7" s="7" t="s">
        <v>83</v>
      </c>
      <c r="J7" s="18" t="s">
        <v>92</v>
      </c>
      <c r="K7" s="18" t="s">
        <v>93</v>
      </c>
      <c r="L7" s="7" t="s">
        <v>94</v>
      </c>
      <c r="M7" s="18" t="s">
        <v>86</v>
      </c>
      <c r="N7" s="7" t="s">
        <v>95</v>
      </c>
      <c r="O7" s="18" t="s">
        <v>85</v>
      </c>
      <c r="P7" s="18" t="s">
        <v>96</v>
      </c>
      <c r="Q7" s="7" t="s">
        <v>84</v>
      </c>
    </row>
    <row r="8" spans="1:17" ht="12.75">
      <c r="A8" s="49">
        <v>139</v>
      </c>
      <c r="B8" s="33" t="s">
        <v>378</v>
      </c>
      <c r="C8" s="33" t="s">
        <v>379</v>
      </c>
      <c r="D8" s="33" t="s">
        <v>9</v>
      </c>
      <c r="E8" s="33" t="s">
        <v>380</v>
      </c>
      <c r="F8" s="33"/>
      <c r="G8" s="33" t="s">
        <v>174</v>
      </c>
      <c r="H8" s="34">
        <v>0.0003390277777777778</v>
      </c>
      <c r="I8" s="32"/>
      <c r="J8" s="21">
        <f>I8*param!$F$2</f>
        <v>0</v>
      </c>
      <c r="K8" s="21">
        <f aca="true" t="shared" si="0" ref="K8:K44">IF(OR(L8="NP",L8="Ab"),"99:99:99",H8+J8)</f>
        <v>0.0003390277777777778</v>
      </c>
      <c r="L8" s="32">
        <v>3</v>
      </c>
      <c r="M8" s="42">
        <f>IF(L8="","",IF(L8="NP",0,IF(L8="Ab",VLOOKUP(MAX($L$8:$L$44),param!A$2:B$91,2,FALSE)-25,VLOOKUP(L8,param!A$2:B$91,2,FALSE))))</f>
        <v>181</v>
      </c>
      <c r="N8" s="35">
        <v>1</v>
      </c>
      <c r="O8" s="19">
        <f>IF(N8="","",IF(N8="NP",0,IF(N8="Ab",VLOOKUP(MAX($N$8:$N$44),param!A$2:B$91,2,FALSE)-25,VLOOKUP(N8,param!A$2:B$91,2,FALSE))))</f>
        <v>202</v>
      </c>
      <c r="P8" s="19">
        <f aca="true" t="shared" si="1" ref="P8:P44">IF(OR(L8="",N8=""),"",M8+O8)</f>
        <v>383</v>
      </c>
      <c r="Q8" s="36" t="s">
        <v>520</v>
      </c>
    </row>
    <row r="9" spans="1:17" ht="12.75">
      <c r="A9" s="49">
        <v>129</v>
      </c>
      <c r="B9" s="33" t="s">
        <v>354</v>
      </c>
      <c r="C9" s="33" t="s">
        <v>355</v>
      </c>
      <c r="D9" s="33" t="s">
        <v>9</v>
      </c>
      <c r="E9" s="33" t="s">
        <v>356</v>
      </c>
      <c r="F9" s="33"/>
      <c r="G9" s="33" t="s">
        <v>30</v>
      </c>
      <c r="H9" s="34">
        <v>0.00035187500000000003</v>
      </c>
      <c r="I9" s="32"/>
      <c r="J9" s="21">
        <f>I9*param!$F$2</f>
        <v>0</v>
      </c>
      <c r="K9" s="21">
        <f t="shared" si="0"/>
        <v>0.00035187500000000003</v>
      </c>
      <c r="L9" s="35">
        <v>6</v>
      </c>
      <c r="M9" s="42">
        <f>IF(L9="","",IF(L9="NP",0,IF(L9="Ab",VLOOKUP(MAX($L$8:$L$44),param!A$2:B$91,2,FALSE)-25,VLOOKUP(L9,param!A$2:B$91,2,FALSE))))</f>
        <v>152</v>
      </c>
      <c r="N9" s="35">
        <v>2</v>
      </c>
      <c r="O9" s="19">
        <f>IF(N9="","",IF(N9="NP",0,IF(N9="Ab",VLOOKUP(MAX($N$8:$N$44),param!A$2:B$91,2,FALSE)-25,VLOOKUP(N9,param!A$2:B$91,2,FALSE))))</f>
        <v>191</v>
      </c>
      <c r="P9" s="19">
        <f t="shared" si="1"/>
        <v>343</v>
      </c>
      <c r="Q9" s="36" t="s">
        <v>521</v>
      </c>
    </row>
    <row r="10" spans="1:17" ht="12.75">
      <c r="A10" s="49">
        <v>131</v>
      </c>
      <c r="B10" s="33" t="s">
        <v>359</v>
      </c>
      <c r="C10" s="33" t="s">
        <v>237</v>
      </c>
      <c r="D10" s="33" t="s">
        <v>9</v>
      </c>
      <c r="E10" s="33" t="s">
        <v>360</v>
      </c>
      <c r="F10" s="33"/>
      <c r="G10" s="33" t="s">
        <v>8</v>
      </c>
      <c r="H10" s="34">
        <v>0.00034197916666666665</v>
      </c>
      <c r="I10" s="32"/>
      <c r="J10" s="21">
        <f>I10*param!$F$2</f>
        <v>0</v>
      </c>
      <c r="K10" s="21">
        <f t="shared" si="0"/>
        <v>0.00034197916666666665</v>
      </c>
      <c r="L10" s="35">
        <v>4</v>
      </c>
      <c r="M10" s="42">
        <f>IF(L10="","",IF(L10="NP",0,IF(L10="Ab",VLOOKUP(MAX($L$8:$L$44),param!A$2:B$91,2,FALSE)-25,VLOOKUP(L10,param!A$2:B$91,2,FALSE))))</f>
        <v>171</v>
      </c>
      <c r="N10" s="35">
        <v>5</v>
      </c>
      <c r="O10" s="19">
        <f>IF(N10="","",IF(N10="NP",0,IF(N10="Ab",VLOOKUP(MAX($N$8:$N$44),param!A$2:B$91,2,FALSE)-25,VLOOKUP(N10,param!A$2:B$91,2,FALSE))))</f>
        <v>161</v>
      </c>
      <c r="P10" s="19">
        <f t="shared" si="1"/>
        <v>332</v>
      </c>
      <c r="Q10" s="36" t="s">
        <v>522</v>
      </c>
    </row>
    <row r="11" spans="1:17" ht="12.75">
      <c r="A11" s="49">
        <v>145</v>
      </c>
      <c r="B11" s="33" t="s">
        <v>18</v>
      </c>
      <c r="C11" s="33" t="s">
        <v>390</v>
      </c>
      <c r="D11" s="33" t="s">
        <v>9</v>
      </c>
      <c r="E11" s="33" t="s">
        <v>391</v>
      </c>
      <c r="F11" s="33"/>
      <c r="G11" s="33" t="s">
        <v>21</v>
      </c>
      <c r="H11" s="34">
        <v>0.000309849537037037</v>
      </c>
      <c r="I11" s="32"/>
      <c r="J11" s="21">
        <f>I11*param!$F$2</f>
        <v>0</v>
      </c>
      <c r="K11" s="21">
        <f t="shared" si="0"/>
        <v>0.000309849537037037</v>
      </c>
      <c r="L11" s="32">
        <v>1</v>
      </c>
      <c r="M11" s="42">
        <f>IF(L11="","",IF(L11="NP",0,IF(L11="Ab",VLOOKUP(MAX($L$8:$L$44),param!A$2:B$91,2,FALSE)-25,VLOOKUP(L11,param!A$2:B$91,2,FALSE))))</f>
        <v>202</v>
      </c>
      <c r="N11" s="35">
        <v>9</v>
      </c>
      <c r="O11" s="19">
        <f>IF(N11="","",IF(N11="NP",0,IF(N11="Ab",VLOOKUP(MAX($N$8:$N$44),param!A$2:B$91,2,FALSE)-25,VLOOKUP(N11,param!A$2:B$91,2,FALSE))))</f>
        <v>128</v>
      </c>
      <c r="P11" s="19">
        <f t="shared" si="1"/>
        <v>330</v>
      </c>
      <c r="Q11" s="36" t="s">
        <v>523</v>
      </c>
    </row>
    <row r="12" spans="1:17" ht="12.75">
      <c r="A12" s="49">
        <v>127</v>
      </c>
      <c r="B12" s="33" t="s">
        <v>350</v>
      </c>
      <c r="C12" s="33" t="s">
        <v>351</v>
      </c>
      <c r="D12" s="33" t="s">
        <v>9</v>
      </c>
      <c r="E12" s="33" t="s">
        <v>352</v>
      </c>
      <c r="F12" s="33"/>
      <c r="G12" s="33" t="s">
        <v>30</v>
      </c>
      <c r="H12" s="34">
        <v>0.0003326620370370371</v>
      </c>
      <c r="I12" s="32"/>
      <c r="J12" s="21">
        <f>I12*param!$F$2</f>
        <v>0</v>
      </c>
      <c r="K12" s="21">
        <f t="shared" si="0"/>
        <v>0.0003326620370370371</v>
      </c>
      <c r="L12" s="35">
        <v>2</v>
      </c>
      <c r="M12" s="42">
        <f>IF(L12="","",IF(L12="NP",0,IF(L12="Ab",VLOOKUP(MAX($L$8:$L$44),param!A$2:B$91,2,FALSE)-25,VLOOKUP(L12,param!A$2:B$91,2,FALSE))))</f>
        <v>191</v>
      </c>
      <c r="N12" s="35">
        <v>8</v>
      </c>
      <c r="O12" s="19">
        <f>IF(N12="","",IF(N12="NP",0,IF(N12="Ab",VLOOKUP(MAX($N$8:$N$44),param!A$2:B$91,2,FALSE)-25,VLOOKUP(N12,param!A$2:B$91,2,FALSE))))</f>
        <v>136</v>
      </c>
      <c r="P12" s="19">
        <f t="shared" si="1"/>
        <v>327</v>
      </c>
      <c r="Q12" s="36" t="s">
        <v>524</v>
      </c>
    </row>
    <row r="13" spans="1:17" ht="12.75">
      <c r="A13" s="49">
        <v>150</v>
      </c>
      <c r="B13" s="33" t="s">
        <v>402</v>
      </c>
      <c r="C13" s="33" t="s">
        <v>403</v>
      </c>
      <c r="D13" s="33" t="s">
        <v>9</v>
      </c>
      <c r="E13" s="33"/>
      <c r="F13" s="33"/>
      <c r="G13" s="33" t="s">
        <v>407</v>
      </c>
      <c r="H13" s="34">
        <v>0.000350162037037037</v>
      </c>
      <c r="I13" s="32"/>
      <c r="J13" s="21">
        <f>I13*param!$F$2</f>
        <v>0</v>
      </c>
      <c r="K13" s="21">
        <f t="shared" si="0"/>
        <v>0.000350162037037037</v>
      </c>
      <c r="L13" s="32">
        <v>5</v>
      </c>
      <c r="M13" s="42">
        <f>IF(L13="","",IF(L13="NP",0,IF(L13="Ab",VLOOKUP(MAX($L$8:$L$44),param!A$2:B$91,2,FALSE)-25,VLOOKUP(L13,param!A$2:B$91,2,FALSE))))</f>
        <v>161</v>
      </c>
      <c r="N13" s="35">
        <v>6</v>
      </c>
      <c r="O13" s="19">
        <f>IF(N13="","",IF(N13="NP",0,IF(N13="Ab",VLOOKUP(MAX($N$8:$N$44),param!A$2:B$91,2,FALSE)-25,VLOOKUP(N13,param!A$2:B$91,2,FALSE))))</f>
        <v>152</v>
      </c>
      <c r="P13" s="19">
        <f t="shared" si="1"/>
        <v>313</v>
      </c>
      <c r="Q13" s="36" t="s">
        <v>525</v>
      </c>
    </row>
    <row r="14" spans="1:17" ht="12.75">
      <c r="A14" s="49">
        <v>123</v>
      </c>
      <c r="B14" s="33" t="s">
        <v>339</v>
      </c>
      <c r="C14" s="33" t="s">
        <v>340</v>
      </c>
      <c r="D14" s="33" t="s">
        <v>9</v>
      </c>
      <c r="E14" s="33" t="s">
        <v>341</v>
      </c>
      <c r="F14" s="33"/>
      <c r="G14" s="33" t="s">
        <v>279</v>
      </c>
      <c r="H14" s="34">
        <v>0.0003836111111111111</v>
      </c>
      <c r="I14" s="32"/>
      <c r="J14" s="21">
        <f>I14*param!$F$2</f>
        <v>0</v>
      </c>
      <c r="K14" s="21">
        <f t="shared" si="0"/>
        <v>0.0003836111111111111</v>
      </c>
      <c r="L14" s="35">
        <v>22</v>
      </c>
      <c r="M14" s="42">
        <f>IF(L14="","",IF(L14="NP",0,IF(L14="Ab",VLOOKUP(MAX($L$8:$L$44),param!A$2:B$91,2,FALSE)-25,VLOOKUP(L14,param!A$2:B$91,2,FALSE))))</f>
        <v>76</v>
      </c>
      <c r="N14" s="35">
        <v>3</v>
      </c>
      <c r="O14" s="19">
        <f>IF(N14="","",IF(N14="NP",0,IF(N14="Ab",VLOOKUP(MAX($N$8:$N$44),param!A$2:B$91,2,FALSE)-25,VLOOKUP(N14,param!A$2:B$91,2,FALSE))))</f>
        <v>181</v>
      </c>
      <c r="P14" s="19">
        <f t="shared" si="1"/>
        <v>257</v>
      </c>
      <c r="Q14" s="36" t="s">
        <v>526</v>
      </c>
    </row>
    <row r="15" spans="1:17" ht="12.75">
      <c r="A15" s="49">
        <v>122</v>
      </c>
      <c r="B15" s="33" t="s">
        <v>337</v>
      </c>
      <c r="C15" s="33" t="s">
        <v>142</v>
      </c>
      <c r="D15" s="33" t="s">
        <v>9</v>
      </c>
      <c r="E15" s="33" t="s">
        <v>338</v>
      </c>
      <c r="F15" s="33"/>
      <c r="G15" s="33" t="s">
        <v>279</v>
      </c>
      <c r="H15" s="34">
        <v>0.0003627083333333333</v>
      </c>
      <c r="I15" s="32"/>
      <c r="J15" s="21">
        <f>I15*param!$F$2</f>
        <v>0</v>
      </c>
      <c r="K15" s="21">
        <f t="shared" si="0"/>
        <v>0.0003627083333333333</v>
      </c>
      <c r="L15" s="32">
        <v>9</v>
      </c>
      <c r="M15" s="42">
        <f>IF(L15="","",IF(L15="NP",0,IF(L15="Ab",VLOOKUP(MAX($L$8:$L$44),param!A$2:B$91,2,FALSE)-25,VLOOKUP(L15,param!A$2:B$91,2,FALSE))))</f>
        <v>128</v>
      </c>
      <c r="N15" s="35">
        <v>11</v>
      </c>
      <c r="O15" s="19">
        <f>IF(N15="","",IF(N15="NP",0,IF(N15="Ab",VLOOKUP(MAX($N$8:$N$44),param!A$2:B$91,2,FALSE)-25,VLOOKUP(N15,param!A$2:B$91,2,FALSE))))</f>
        <v>115</v>
      </c>
      <c r="P15" s="19">
        <f t="shared" si="1"/>
        <v>243</v>
      </c>
      <c r="Q15" s="36" t="s">
        <v>527</v>
      </c>
    </row>
    <row r="16" spans="1:17" ht="12.75">
      <c r="A16" s="49">
        <v>118</v>
      </c>
      <c r="B16" s="33" t="s">
        <v>326</v>
      </c>
      <c r="C16" s="33" t="s">
        <v>327</v>
      </c>
      <c r="D16" s="33" t="s">
        <v>9</v>
      </c>
      <c r="E16" s="33" t="s">
        <v>328</v>
      </c>
      <c r="F16" s="33"/>
      <c r="G16" s="33" t="s">
        <v>278</v>
      </c>
      <c r="H16" s="34">
        <v>0.0003600578703703704</v>
      </c>
      <c r="I16" s="32"/>
      <c r="J16" s="21">
        <f>I16*param!$F$2</f>
        <v>0</v>
      </c>
      <c r="K16" s="21">
        <f t="shared" si="0"/>
        <v>0.0003600578703703704</v>
      </c>
      <c r="L16" s="32">
        <v>7</v>
      </c>
      <c r="M16" s="42">
        <f>IF(L16="","",IF(L16="NP",0,IF(L16="Ab",VLOOKUP(MAX($L$8:$L$44),param!A$2:B$91,2,FALSE)-25,VLOOKUP(L16,param!A$2:B$91,2,FALSE))))</f>
        <v>144</v>
      </c>
      <c r="N16" s="35">
        <v>15</v>
      </c>
      <c r="O16" s="19">
        <f>IF(N16="","",IF(N16="NP",0,IF(N16="Ab",VLOOKUP(MAX($N$8:$N$44),param!A$2:B$91,2,FALSE)-25,VLOOKUP(N16,param!A$2:B$91,2,FALSE))))</f>
        <v>95</v>
      </c>
      <c r="P16" s="19">
        <f t="shared" si="1"/>
        <v>239</v>
      </c>
      <c r="Q16" s="36" t="s">
        <v>529</v>
      </c>
    </row>
    <row r="17" spans="1:17" ht="12.75">
      <c r="A17" s="49">
        <v>152</v>
      </c>
      <c r="B17" s="33" t="s">
        <v>405</v>
      </c>
      <c r="C17" s="33" t="s">
        <v>362</v>
      </c>
      <c r="D17" s="33" t="s">
        <v>9</v>
      </c>
      <c r="E17" s="33" t="s">
        <v>406</v>
      </c>
      <c r="F17" s="33"/>
      <c r="G17" s="33" t="s">
        <v>177</v>
      </c>
      <c r="H17" s="34">
        <v>0.00046744212962962966</v>
      </c>
      <c r="I17" s="32"/>
      <c r="J17" s="21">
        <f>I17*param!$F$2</f>
        <v>0</v>
      </c>
      <c r="K17" s="21">
        <f t="shared" si="0"/>
        <v>0.00046744212962962966</v>
      </c>
      <c r="L17" s="32">
        <v>35</v>
      </c>
      <c r="M17" s="42">
        <f>IF(L17="","",IF(L17="NP",0,IF(L17="Ab",VLOOKUP(MAX($L$8:$L$44),param!A$2:B$91,2,FALSE)-25,VLOOKUP(L17,param!A$2:B$91,2,FALSE))))</f>
        <v>55</v>
      </c>
      <c r="N17" s="35">
        <v>4</v>
      </c>
      <c r="O17" s="19">
        <f>IF(N17="","",IF(N17="NP",0,IF(N17="Ab",VLOOKUP(MAX($N$8:$N$44),param!A$2:B$91,2,FALSE)-25,VLOOKUP(N17,param!A$2:B$91,2,FALSE))))</f>
        <v>171</v>
      </c>
      <c r="P17" s="19">
        <f t="shared" si="1"/>
        <v>226</v>
      </c>
      <c r="Q17" s="36" t="s">
        <v>530</v>
      </c>
    </row>
    <row r="18" spans="1:17" ht="12.75">
      <c r="A18" s="49">
        <v>130</v>
      </c>
      <c r="B18" s="33" t="s">
        <v>357</v>
      </c>
      <c r="C18" s="33" t="s">
        <v>41</v>
      </c>
      <c r="D18" s="33" t="s">
        <v>9</v>
      </c>
      <c r="E18" s="33" t="s">
        <v>358</v>
      </c>
      <c r="F18" s="33"/>
      <c r="G18" s="33" t="s">
        <v>8</v>
      </c>
      <c r="H18" s="34">
        <v>0.00038166666666666666</v>
      </c>
      <c r="I18" s="32"/>
      <c r="J18" s="21">
        <f>I18*param!$F$2</f>
        <v>0</v>
      </c>
      <c r="K18" s="21">
        <f t="shared" si="0"/>
        <v>0.00038166666666666666</v>
      </c>
      <c r="L18" s="32">
        <v>21</v>
      </c>
      <c r="M18" s="42">
        <f>IF(L18="","",IF(L18="NP",0,IF(L18="Ab",VLOOKUP(MAX($L$8:$L$44),param!A$2:B$91,2,FALSE)-25,VLOOKUP(L18,param!A$2:B$91,2,FALSE))))</f>
        <v>78</v>
      </c>
      <c r="N18" s="35">
        <v>7</v>
      </c>
      <c r="O18" s="19">
        <f>IF(N18="","",IF(N18="NP",0,IF(N18="Ab",VLOOKUP(MAX($N$8:$N$44),param!A$2:B$91,2,FALSE)-25,VLOOKUP(N18,param!A$2:B$91,2,FALSE))))</f>
        <v>144</v>
      </c>
      <c r="P18" s="19">
        <f t="shared" si="1"/>
        <v>222</v>
      </c>
      <c r="Q18" s="36" t="s">
        <v>531</v>
      </c>
    </row>
    <row r="19" spans="1:17" ht="12.75">
      <c r="A19" s="49">
        <v>132</v>
      </c>
      <c r="B19" s="33" t="s">
        <v>361</v>
      </c>
      <c r="C19" s="33" t="s">
        <v>362</v>
      </c>
      <c r="D19" s="33" t="s">
        <v>9</v>
      </c>
      <c r="E19" s="33" t="s">
        <v>363</v>
      </c>
      <c r="F19" s="33"/>
      <c r="G19" s="33" t="s">
        <v>8</v>
      </c>
      <c r="H19" s="34">
        <v>0.0003627083333333333</v>
      </c>
      <c r="I19" s="32"/>
      <c r="J19" s="21">
        <f>I19*param!$F$2</f>
        <v>0</v>
      </c>
      <c r="K19" s="21">
        <f t="shared" si="0"/>
        <v>0.0003627083333333333</v>
      </c>
      <c r="L19" s="35">
        <v>10</v>
      </c>
      <c r="M19" s="42">
        <f>IF(L19="","",IF(L19="NP",0,IF(L19="Ab",VLOOKUP(MAX($L$8:$L$44),param!A$2:B$91,2,FALSE)-25,VLOOKUP(L19,param!A$2:B$91,2,FALSE))))</f>
        <v>120</v>
      </c>
      <c r="N19" s="35">
        <v>14</v>
      </c>
      <c r="O19" s="19">
        <f>IF(N19="","",IF(N19="NP",0,IF(N19="Ab",VLOOKUP(MAX($N$8:$N$44),param!A$2:B$91,2,FALSE)-25,VLOOKUP(N19,param!A$2:B$91,2,FALSE))))</f>
        <v>100</v>
      </c>
      <c r="P19" s="19">
        <f t="shared" si="1"/>
        <v>220</v>
      </c>
      <c r="Q19" s="36" t="s">
        <v>532</v>
      </c>
    </row>
    <row r="20" spans="1:17" ht="12.75">
      <c r="A20" s="49">
        <v>140</v>
      </c>
      <c r="B20" s="33" t="s">
        <v>206</v>
      </c>
      <c r="C20" s="33" t="s">
        <v>381</v>
      </c>
      <c r="D20" s="33" t="s">
        <v>9</v>
      </c>
      <c r="E20" s="33" t="s">
        <v>382</v>
      </c>
      <c r="F20" s="33"/>
      <c r="G20" s="33" t="s">
        <v>12</v>
      </c>
      <c r="H20" s="34">
        <v>0.00036510416666666673</v>
      </c>
      <c r="I20" s="32"/>
      <c r="J20" s="21">
        <f>I20*param!$F$2</f>
        <v>0</v>
      </c>
      <c r="K20" s="21">
        <f t="shared" si="0"/>
        <v>0.00036510416666666673</v>
      </c>
      <c r="L20" s="35">
        <v>12</v>
      </c>
      <c r="M20" s="42">
        <f>IF(L20="","",IF(L20="NP",0,IF(L20="Ab",VLOOKUP(MAX($L$8:$L$44),param!A$2:B$91,2,FALSE)-25,VLOOKUP(L20,param!A$2:B$91,2,FALSE))))</f>
        <v>110</v>
      </c>
      <c r="N20" s="35">
        <v>13</v>
      </c>
      <c r="O20" s="19">
        <f>IF(N20="","",IF(N20="NP",0,IF(N20="Ab",VLOOKUP(MAX($N$8:$N$44),param!A$2:B$91,2,FALSE)-25,VLOOKUP(N20,param!A$2:B$91,2,FALSE))))</f>
        <v>105</v>
      </c>
      <c r="P20" s="19">
        <f t="shared" si="1"/>
        <v>215</v>
      </c>
      <c r="Q20" s="36" t="s">
        <v>533</v>
      </c>
    </row>
    <row r="21" spans="1:17" ht="12.75">
      <c r="A21" s="49">
        <v>149</v>
      </c>
      <c r="B21" s="33" t="s">
        <v>400</v>
      </c>
      <c r="C21" s="33" t="s">
        <v>401</v>
      </c>
      <c r="D21" s="33" t="s">
        <v>9</v>
      </c>
      <c r="E21" s="33"/>
      <c r="F21" s="33"/>
      <c r="G21" s="33" t="s">
        <v>407</v>
      </c>
      <c r="H21" s="51">
        <v>0.000362488425925926</v>
      </c>
      <c r="I21" s="32"/>
      <c r="J21" s="21">
        <f>I21*param!$F$2</f>
        <v>0</v>
      </c>
      <c r="K21" s="21">
        <f t="shared" si="0"/>
        <v>0.000362488425925926</v>
      </c>
      <c r="L21" s="35">
        <v>8</v>
      </c>
      <c r="M21" s="42">
        <f>IF(L21="","",IF(L21="NP",0,IF(L21="Ab",VLOOKUP(MAX($L$8:$L$44),param!A$2:B$91,2,FALSE)-25,VLOOKUP(L21,param!A$2:B$91,2,FALSE))))</f>
        <v>136</v>
      </c>
      <c r="N21" s="35">
        <v>22</v>
      </c>
      <c r="O21" s="19">
        <f>IF(N21="","",IF(N21="NP",0,IF(N21="Ab",VLOOKUP(MAX($N$8:$N$44),param!A$2:B$91,2,FALSE)-25,VLOOKUP(N21,param!A$2:B$91,2,FALSE))))</f>
        <v>76</v>
      </c>
      <c r="P21" s="19">
        <f t="shared" si="1"/>
        <v>212</v>
      </c>
      <c r="Q21" s="36" t="s">
        <v>534</v>
      </c>
    </row>
    <row r="22" spans="1:17" ht="12.75">
      <c r="A22" s="49">
        <v>136</v>
      </c>
      <c r="B22" s="33" t="s">
        <v>371</v>
      </c>
      <c r="C22" s="33" t="s">
        <v>372</v>
      </c>
      <c r="D22" s="33" t="s">
        <v>9</v>
      </c>
      <c r="E22" s="33" t="s">
        <v>373</v>
      </c>
      <c r="F22" s="33"/>
      <c r="G22" s="33" t="s">
        <v>174</v>
      </c>
      <c r="H22" s="34">
        <v>0.0003960416666666667</v>
      </c>
      <c r="I22" s="32"/>
      <c r="J22" s="21">
        <f>I22*param!$F$2</f>
        <v>0</v>
      </c>
      <c r="K22" s="21">
        <f t="shared" si="0"/>
        <v>0.0003960416666666667</v>
      </c>
      <c r="L22" s="35">
        <v>26</v>
      </c>
      <c r="M22" s="42">
        <f>IF(L22="","",IF(L22="NP",0,IF(L22="Ab",VLOOKUP(MAX($L$8:$L$44),param!A$2:B$91,2,FALSE)-25,VLOOKUP(L22,param!A$2:B$91,2,FALSE))))</f>
        <v>68</v>
      </c>
      <c r="N22" s="35">
        <v>10</v>
      </c>
      <c r="O22" s="19">
        <f>IF(N22="","",IF(N22="NP",0,IF(N22="Ab",VLOOKUP(MAX($N$8:$N$44),param!A$2:B$91,2,FALSE)-25,VLOOKUP(N22,param!A$2:B$91,2,FALSE))))</f>
        <v>120</v>
      </c>
      <c r="P22" s="19">
        <f t="shared" si="1"/>
        <v>188</v>
      </c>
      <c r="Q22" s="36" t="s">
        <v>535</v>
      </c>
    </row>
    <row r="23" spans="1:17" ht="12.75">
      <c r="A23" s="49">
        <v>151</v>
      </c>
      <c r="B23" s="33" t="s">
        <v>404</v>
      </c>
      <c r="C23" s="33" t="s">
        <v>53</v>
      </c>
      <c r="D23" s="33" t="s">
        <v>9</v>
      </c>
      <c r="E23" s="33"/>
      <c r="F23" s="33"/>
      <c r="G23" s="33" t="s">
        <v>407</v>
      </c>
      <c r="H23" s="34">
        <v>0.00037158564814814807</v>
      </c>
      <c r="I23" s="32"/>
      <c r="J23" s="21">
        <f>I23*param!$F$2</f>
        <v>0</v>
      </c>
      <c r="K23" s="21">
        <f t="shared" si="0"/>
        <v>0.00037158564814814807</v>
      </c>
      <c r="L23" s="32">
        <v>15</v>
      </c>
      <c r="M23" s="42">
        <f>IF(L23="","",IF(L23="NP",0,IF(L23="Ab",VLOOKUP(MAX($L$8:$L$44),param!A$2:B$91,2,FALSE)-25,VLOOKUP(L23,param!A$2:B$91,2,FALSE))))</f>
        <v>95</v>
      </c>
      <c r="N23" s="35">
        <v>16</v>
      </c>
      <c r="O23" s="19">
        <f>IF(N23="","",IF(N23="NP",0,IF(N23="Ab",VLOOKUP(MAX($N$8:$N$44),param!A$2:B$91,2,FALSE)-25,VLOOKUP(N23,param!A$2:B$91,2,FALSE))))</f>
        <v>92</v>
      </c>
      <c r="P23" s="19">
        <f t="shared" si="1"/>
        <v>187</v>
      </c>
      <c r="Q23" s="36" t="s">
        <v>536</v>
      </c>
    </row>
    <row r="24" spans="1:17" ht="12.75">
      <c r="A24" s="49">
        <v>120</v>
      </c>
      <c r="B24" s="37" t="s">
        <v>331</v>
      </c>
      <c r="C24" s="33" t="s">
        <v>332</v>
      </c>
      <c r="D24" s="33" t="s">
        <v>9</v>
      </c>
      <c r="E24" s="33" t="s">
        <v>333</v>
      </c>
      <c r="F24" s="33"/>
      <c r="G24" s="33" t="s">
        <v>279</v>
      </c>
      <c r="H24" s="34">
        <v>0.0003721412037037037</v>
      </c>
      <c r="I24" s="32"/>
      <c r="J24" s="21">
        <f>I24*param!$F$2</f>
        <v>0</v>
      </c>
      <c r="K24" s="21">
        <f t="shared" si="0"/>
        <v>0.0003721412037037037</v>
      </c>
      <c r="L24" s="35">
        <v>16</v>
      </c>
      <c r="M24" s="42">
        <f>IF(L24="","",IF(L24="NP",0,IF(L24="Ab",VLOOKUP(MAX($L$8:$L$44),param!A$2:B$91,2,FALSE)-25,VLOOKUP(L24,param!A$2:B$91,2,FALSE))))</f>
        <v>92</v>
      </c>
      <c r="N24" s="35">
        <v>20</v>
      </c>
      <c r="O24" s="19">
        <f>IF(N24="","",IF(N24="NP",0,IF(N24="Ab",VLOOKUP(MAX($N$8:$N$44),param!A$2:B$91,2,FALSE)-25,VLOOKUP(N24,param!A$2:B$91,2,FALSE))))</f>
        <v>80</v>
      </c>
      <c r="P24" s="19">
        <f t="shared" si="1"/>
        <v>172</v>
      </c>
      <c r="Q24" s="36" t="s">
        <v>537</v>
      </c>
    </row>
    <row r="25" spans="1:17" ht="12.75">
      <c r="A25" s="49">
        <v>134</v>
      </c>
      <c r="B25" s="33" t="s">
        <v>309</v>
      </c>
      <c r="C25" s="33" t="s">
        <v>226</v>
      </c>
      <c r="D25" s="33" t="s">
        <v>9</v>
      </c>
      <c r="E25" s="33" t="s">
        <v>367</v>
      </c>
      <c r="F25" s="33"/>
      <c r="G25" s="33" t="s">
        <v>174</v>
      </c>
      <c r="H25" s="34">
        <v>0.00037243055555555554</v>
      </c>
      <c r="I25" s="32"/>
      <c r="J25" s="21">
        <f>I25*param!$F$2</f>
        <v>0</v>
      </c>
      <c r="K25" s="21">
        <f t="shared" si="0"/>
        <v>0.00037243055555555554</v>
      </c>
      <c r="L25" s="32">
        <v>17</v>
      </c>
      <c r="M25" s="42">
        <f>IF(L25="","",IF(L25="NP",0,IF(L25="Ab",VLOOKUP(MAX($L$8:$L$44),param!A$2:B$91,2,FALSE)-25,VLOOKUP(L25,param!A$2:B$91,2,FALSE))))</f>
        <v>89</v>
      </c>
      <c r="N25" s="35">
        <v>19</v>
      </c>
      <c r="O25" s="19">
        <f>IF(N25="","",IF(N25="NP",0,IF(N25="Ab",VLOOKUP(MAX($N$8:$N$44),param!A$2:B$91,2,FALSE)-25,VLOOKUP(N25,param!A$2:B$91,2,FALSE))))</f>
        <v>83</v>
      </c>
      <c r="P25" s="19">
        <f t="shared" si="1"/>
        <v>172</v>
      </c>
      <c r="Q25" s="36" t="s">
        <v>538</v>
      </c>
    </row>
    <row r="26" spans="1:17" ht="12.75">
      <c r="A26" s="49">
        <v>141</v>
      </c>
      <c r="B26" s="33" t="s">
        <v>383</v>
      </c>
      <c r="C26" s="33" t="s">
        <v>264</v>
      </c>
      <c r="D26" s="33" t="s">
        <v>9</v>
      </c>
      <c r="E26" s="33" t="s">
        <v>384</v>
      </c>
      <c r="F26" s="33"/>
      <c r="G26" s="33" t="s">
        <v>12</v>
      </c>
      <c r="H26" s="34">
        <v>0.00037123842592592596</v>
      </c>
      <c r="I26" s="32"/>
      <c r="J26" s="21">
        <f>I26*param!$F$2</f>
        <v>0</v>
      </c>
      <c r="K26" s="21">
        <f t="shared" si="0"/>
        <v>0.00037123842592592596</v>
      </c>
      <c r="L26" s="35">
        <v>14</v>
      </c>
      <c r="M26" s="42">
        <f>IF(L26="","",IF(L26="NP",0,IF(L26="Ab",VLOOKUP(MAX($L$8:$L$44),param!A$2:B$91,2,FALSE)-25,VLOOKUP(L26,param!A$2:B$91,2,FALSE))))</f>
        <v>100</v>
      </c>
      <c r="N26" s="35">
        <v>25</v>
      </c>
      <c r="O26" s="19">
        <f>IF(N26="","",IF(N26="NP",0,IF(N26="Ab",VLOOKUP(MAX($N$8:$N$44),param!A$2:B$91,2,FALSE)-25,VLOOKUP(N26,param!A$2:B$91,2,FALSE))))</f>
        <v>70</v>
      </c>
      <c r="P26" s="19">
        <f t="shared" si="1"/>
        <v>170</v>
      </c>
      <c r="Q26" s="36" t="s">
        <v>539</v>
      </c>
    </row>
    <row r="27" spans="1:17" ht="12.75">
      <c r="A27" s="49">
        <v>153</v>
      </c>
      <c r="B27" s="50" t="s">
        <v>515</v>
      </c>
      <c r="C27" s="50" t="s">
        <v>516</v>
      </c>
      <c r="D27" s="50" t="s">
        <v>9</v>
      </c>
      <c r="E27" s="33"/>
      <c r="F27" s="33"/>
      <c r="G27" s="50" t="s">
        <v>517</v>
      </c>
      <c r="H27" s="34">
        <v>0.0003798379629629629</v>
      </c>
      <c r="I27" s="32"/>
      <c r="J27" s="21">
        <f>I27*param!$F$2</f>
        <v>0</v>
      </c>
      <c r="K27" s="21">
        <f t="shared" si="0"/>
        <v>0.0003798379629629629</v>
      </c>
      <c r="L27" s="35">
        <v>20</v>
      </c>
      <c r="M27" s="42">
        <f>IF(L27="","",IF(L27="NP",0,IF(L27="Ab",VLOOKUP(MAX($L$8:$L$44),param!A$2:B$91,2,FALSE)-25,VLOOKUP(L27,param!A$2:B$91,2,FALSE))))</f>
        <v>80</v>
      </c>
      <c r="N27" s="35">
        <v>17</v>
      </c>
      <c r="O27" s="19">
        <f>IF(N27="","",IF(N27="NP",0,IF(N27="Ab",VLOOKUP(MAX($N$8:$N$44),param!A$2:B$91,2,FALSE)-25,VLOOKUP(N27,param!A$2:B$91,2,FALSE))))</f>
        <v>89</v>
      </c>
      <c r="P27" s="19">
        <f t="shared" si="1"/>
        <v>169</v>
      </c>
      <c r="Q27" s="36" t="s">
        <v>540</v>
      </c>
    </row>
    <row r="28" spans="1:17" ht="12.75">
      <c r="A28" s="49">
        <v>144</v>
      </c>
      <c r="B28" s="33" t="s">
        <v>60</v>
      </c>
      <c r="C28" s="33" t="s">
        <v>167</v>
      </c>
      <c r="D28" s="33" t="s">
        <v>9</v>
      </c>
      <c r="E28" s="33" t="s">
        <v>389</v>
      </c>
      <c r="F28" s="33"/>
      <c r="G28" s="33" t="s">
        <v>12</v>
      </c>
      <c r="H28" s="34">
        <v>0.0004129513888888889</v>
      </c>
      <c r="I28" s="32"/>
      <c r="J28" s="21">
        <f>I28*param!$F$2</f>
        <v>0</v>
      </c>
      <c r="K28" s="21">
        <f t="shared" si="0"/>
        <v>0.0004129513888888889</v>
      </c>
      <c r="L28" s="32">
        <v>31</v>
      </c>
      <c r="M28" s="42">
        <f>IF(L28="","",IF(L28="NP",0,IF(L28="Ab",VLOOKUP(MAX($L$8:$L$44),param!A$2:B$91,2,FALSE)-25,VLOOKUP(L28,param!A$2:B$91,2,FALSE))))</f>
        <v>59</v>
      </c>
      <c r="N28" s="35">
        <v>12</v>
      </c>
      <c r="O28" s="19">
        <f>IF(N28="","",IF(N28="NP",0,IF(N28="Ab",VLOOKUP(MAX($N$8:$N$44),param!A$2:B$91,2,FALSE)-25,VLOOKUP(N28,param!A$2:B$91,2,FALSE))))</f>
        <v>110</v>
      </c>
      <c r="P28" s="19">
        <f t="shared" si="1"/>
        <v>169</v>
      </c>
      <c r="Q28" s="36" t="s">
        <v>541</v>
      </c>
    </row>
    <row r="29" spans="1:17" ht="12.75">
      <c r="A29" s="49">
        <v>143</v>
      </c>
      <c r="B29" s="33" t="s">
        <v>387</v>
      </c>
      <c r="C29" s="33" t="s">
        <v>142</v>
      </c>
      <c r="D29" s="33" t="s">
        <v>9</v>
      </c>
      <c r="E29" s="33" t="s">
        <v>388</v>
      </c>
      <c r="F29" s="33"/>
      <c r="G29" s="33" t="s">
        <v>12</v>
      </c>
      <c r="H29" s="34">
        <v>0.00036496527777777786</v>
      </c>
      <c r="I29" s="32"/>
      <c r="J29" s="21">
        <f>I29*param!$F$2</f>
        <v>0</v>
      </c>
      <c r="K29" s="21">
        <f t="shared" si="0"/>
        <v>0.00036496527777777786</v>
      </c>
      <c r="L29" s="32">
        <v>11</v>
      </c>
      <c r="M29" s="42">
        <f>IF(L29="","",IF(L29="NP",0,IF(L29="Ab",VLOOKUP(MAX($L$8:$L$44),param!A$2:B$91,2,FALSE)-25,VLOOKUP(L29,param!A$2:B$91,2,FALSE))))</f>
        <v>115</v>
      </c>
      <c r="N29" s="35">
        <v>37</v>
      </c>
      <c r="O29" s="19">
        <f>IF(N29="","",IF(N29="NP",0,IF(N29="Ab",VLOOKUP(MAX($N$8:$N$44),param!A$2:B$91,2,FALSE)-25,VLOOKUP(N29,param!A$2:B$91,2,FALSE))))</f>
        <v>53</v>
      </c>
      <c r="P29" s="19">
        <f t="shared" si="1"/>
        <v>168</v>
      </c>
      <c r="Q29" s="36" t="s">
        <v>542</v>
      </c>
    </row>
    <row r="30" spans="1:17" ht="12.75">
      <c r="A30" s="49">
        <v>126</v>
      </c>
      <c r="B30" s="33" t="s">
        <v>348</v>
      </c>
      <c r="C30" s="33" t="s">
        <v>19</v>
      </c>
      <c r="D30" s="33" t="s">
        <v>9</v>
      </c>
      <c r="E30" s="33" t="s">
        <v>349</v>
      </c>
      <c r="F30" s="33"/>
      <c r="G30" s="33" t="s">
        <v>280</v>
      </c>
      <c r="H30" s="34">
        <v>0.0003844444444444444</v>
      </c>
      <c r="I30" s="32"/>
      <c r="J30" s="21">
        <f>I30*param!$F$2</f>
        <v>0</v>
      </c>
      <c r="K30" s="21">
        <f t="shared" si="0"/>
        <v>0.0003844444444444444</v>
      </c>
      <c r="L30" s="32">
        <v>23</v>
      </c>
      <c r="M30" s="42">
        <f>IF(L30="","",IF(L30="NP",0,IF(L30="Ab",VLOOKUP(MAX($L$8:$L$44),param!A$2:B$91,2,FALSE)-25,VLOOKUP(L30,param!A$2:B$91,2,FALSE))))</f>
        <v>74</v>
      </c>
      <c r="N30" s="35">
        <v>18</v>
      </c>
      <c r="O30" s="19">
        <f>IF(N30="","",IF(N30="NP",0,IF(N30="Ab",VLOOKUP(MAX($N$8:$N$44),param!A$2:B$91,2,FALSE)-25,VLOOKUP(N30,param!A$2:B$91,2,FALSE))))</f>
        <v>86</v>
      </c>
      <c r="P30" s="19">
        <f t="shared" si="1"/>
        <v>160</v>
      </c>
      <c r="Q30" s="36" t="s">
        <v>543</v>
      </c>
    </row>
    <row r="31" spans="1:17" ht="12.75">
      <c r="A31" s="49">
        <v>146</v>
      </c>
      <c r="B31" s="33" t="s">
        <v>392</v>
      </c>
      <c r="C31" s="33" t="s">
        <v>393</v>
      </c>
      <c r="D31" s="33" t="s">
        <v>9</v>
      </c>
      <c r="E31" s="33" t="s">
        <v>394</v>
      </c>
      <c r="F31" s="33"/>
      <c r="G31" s="33" t="s">
        <v>21</v>
      </c>
      <c r="H31" s="34">
        <v>0.0003684259259259259</v>
      </c>
      <c r="I31" s="32"/>
      <c r="J31" s="21">
        <f>I31*param!$F$2</f>
        <v>0</v>
      </c>
      <c r="K31" s="21">
        <f t="shared" si="0"/>
        <v>0.0003684259259259259</v>
      </c>
      <c r="L31" s="32">
        <v>13</v>
      </c>
      <c r="M31" s="42">
        <f>IF(L31="","",IF(L31="NP",0,IF(L31="Ab",VLOOKUP(MAX($L$8:$L$44),param!A$2:B$91,2,FALSE)-25,VLOOKUP(L31,param!A$2:B$91,2,FALSE))))</f>
        <v>105</v>
      </c>
      <c r="N31" s="35">
        <v>36</v>
      </c>
      <c r="O31" s="19">
        <f>IF(N31="","",IF(N31="NP",0,IF(N31="Ab",VLOOKUP(MAX($N$8:$N$44),param!A$2:B$91,2,FALSE)-25,VLOOKUP(N31,param!A$2:B$91,2,FALSE))))</f>
        <v>54</v>
      </c>
      <c r="P31" s="19">
        <f t="shared" si="1"/>
        <v>159</v>
      </c>
      <c r="Q31" s="36" t="s">
        <v>544</v>
      </c>
    </row>
    <row r="32" spans="1:17" ht="12.75">
      <c r="A32" s="49">
        <v>138</v>
      </c>
      <c r="B32" s="33" t="s">
        <v>256</v>
      </c>
      <c r="C32" s="33" t="s">
        <v>376</v>
      </c>
      <c r="D32" s="33" t="s">
        <v>9</v>
      </c>
      <c r="E32" s="33" t="s">
        <v>377</v>
      </c>
      <c r="F32" s="33"/>
      <c r="G32" s="33" t="s">
        <v>174</v>
      </c>
      <c r="H32" s="34">
        <v>0.0003891666666666666</v>
      </c>
      <c r="I32" s="32"/>
      <c r="J32" s="21">
        <f>I32*param!$F$2</f>
        <v>0</v>
      </c>
      <c r="K32" s="21">
        <f t="shared" si="0"/>
        <v>0.0003891666666666666</v>
      </c>
      <c r="L32" s="35">
        <v>24</v>
      </c>
      <c r="M32" s="42">
        <f>IF(L32="","",IF(L32="NP",0,IF(L32="Ab",VLOOKUP(MAX($L$8:$L$44),param!A$2:B$91,2,FALSE)-25,VLOOKUP(L32,param!A$2:B$91,2,FALSE))))</f>
        <v>72</v>
      </c>
      <c r="N32" s="35">
        <v>21</v>
      </c>
      <c r="O32" s="19">
        <f>IF(N32="","",IF(N32="NP",0,IF(N32="Ab",VLOOKUP(MAX($N$8:$N$44),param!A$2:B$91,2,FALSE)-25,VLOOKUP(N32,param!A$2:B$91,2,FALSE))))</f>
        <v>78</v>
      </c>
      <c r="P32" s="19">
        <f t="shared" si="1"/>
        <v>150</v>
      </c>
      <c r="Q32" s="36" t="s">
        <v>545</v>
      </c>
    </row>
    <row r="33" spans="1:17" ht="12.75">
      <c r="A33" s="49">
        <v>128</v>
      </c>
      <c r="B33" s="33" t="s">
        <v>52</v>
      </c>
      <c r="C33" s="33" t="s">
        <v>64</v>
      </c>
      <c r="D33" s="33" t="s">
        <v>9</v>
      </c>
      <c r="E33" s="33" t="s">
        <v>353</v>
      </c>
      <c r="F33" s="33"/>
      <c r="G33" s="33" t="s">
        <v>30</v>
      </c>
      <c r="H33" s="34">
        <v>0.00037715277777777785</v>
      </c>
      <c r="I33" s="32"/>
      <c r="J33" s="21">
        <f>I33*param!$F$2</f>
        <v>0</v>
      </c>
      <c r="K33" s="21">
        <f t="shared" si="0"/>
        <v>0.00037715277777777785</v>
      </c>
      <c r="L33" s="32">
        <v>19</v>
      </c>
      <c r="M33" s="42">
        <f>IF(L33="","",IF(L33="NP",0,IF(L33="Ab",VLOOKUP(MAX($L$8:$L$44),param!A$2:B$91,2,FALSE)-25,VLOOKUP(L33,param!A$2:B$91,2,FALSE))))</f>
        <v>83</v>
      </c>
      <c r="N33" s="35">
        <v>29</v>
      </c>
      <c r="O33" s="19">
        <f>IF(N33="","",IF(N33="NP",0,IF(N33="Ab",VLOOKUP(MAX($N$8:$N$44),param!A$2:B$91,2,FALSE)-25,VLOOKUP(N33,param!A$2:B$91,2,FALSE))))</f>
        <v>62</v>
      </c>
      <c r="P33" s="19">
        <f t="shared" si="1"/>
        <v>145</v>
      </c>
      <c r="Q33" s="36" t="s">
        <v>546</v>
      </c>
    </row>
    <row r="34" spans="1:17" ht="12.75">
      <c r="A34" s="49">
        <v>125</v>
      </c>
      <c r="B34" s="33" t="s">
        <v>345</v>
      </c>
      <c r="C34" s="33" t="s">
        <v>346</v>
      </c>
      <c r="D34" s="33" t="s">
        <v>9</v>
      </c>
      <c r="E34" s="33" t="s">
        <v>347</v>
      </c>
      <c r="F34" s="33"/>
      <c r="G34" s="33" t="s">
        <v>140</v>
      </c>
      <c r="H34" s="34">
        <v>0.000372662037037037</v>
      </c>
      <c r="I34" s="32"/>
      <c r="J34" s="21">
        <f>I34*param!$F$2</f>
        <v>0</v>
      </c>
      <c r="K34" s="21">
        <f t="shared" si="0"/>
        <v>0.000372662037037037</v>
      </c>
      <c r="L34" s="35">
        <v>18</v>
      </c>
      <c r="M34" s="42">
        <f>IF(L34="","",IF(L34="NP",0,IF(L34="Ab",VLOOKUP(MAX($L$8:$L$44),param!A$2:B$91,2,FALSE)-25,VLOOKUP(L34,param!A$2:B$91,2,FALSE))))</f>
        <v>86</v>
      </c>
      <c r="N34" s="35">
        <v>35</v>
      </c>
      <c r="O34" s="19">
        <f>IF(N34="","",IF(N34="NP",0,IF(N34="Ab",VLOOKUP(MAX($N$8:$N$44),param!A$2:B$91,2,FALSE)-25,VLOOKUP(N34,param!A$2:B$91,2,FALSE))))</f>
        <v>55</v>
      </c>
      <c r="P34" s="19">
        <f t="shared" si="1"/>
        <v>141</v>
      </c>
      <c r="Q34" s="36" t="s">
        <v>547</v>
      </c>
    </row>
    <row r="35" spans="1:17" ht="12.75">
      <c r="A35" s="49">
        <v>147</v>
      </c>
      <c r="B35" s="33" t="s">
        <v>395</v>
      </c>
      <c r="C35" s="33" t="s">
        <v>396</v>
      </c>
      <c r="D35" s="33" t="s">
        <v>9</v>
      </c>
      <c r="E35" s="33" t="s">
        <v>397</v>
      </c>
      <c r="F35" s="33"/>
      <c r="G35" s="33" t="s">
        <v>21</v>
      </c>
      <c r="H35" s="34">
        <v>0.0003912847222222222</v>
      </c>
      <c r="I35" s="32"/>
      <c r="J35" s="21">
        <f>I35*param!$F$2</f>
        <v>0</v>
      </c>
      <c r="K35" s="21">
        <f t="shared" si="0"/>
        <v>0.0003912847222222222</v>
      </c>
      <c r="L35" s="32">
        <v>25</v>
      </c>
      <c r="M35" s="42">
        <f>IF(L35="","",IF(L35="NP",0,IF(L35="Ab",VLOOKUP(MAX($L$8:$L$44),param!A$2:B$91,2,FALSE)-25,VLOOKUP(L35,param!A$2:B$91,2,FALSE))))</f>
        <v>70</v>
      </c>
      <c r="N35" s="35">
        <v>26</v>
      </c>
      <c r="O35" s="19">
        <f>IF(N35="","",IF(N35="NP",0,IF(N35="Ab",VLOOKUP(MAX($N$8:$N$44),param!A$2:B$91,2,FALSE)-25,VLOOKUP(N35,param!A$2:B$91,2,FALSE))))</f>
        <v>68</v>
      </c>
      <c r="P35" s="19">
        <f t="shared" si="1"/>
        <v>138</v>
      </c>
      <c r="Q35" s="36" t="s">
        <v>548</v>
      </c>
    </row>
    <row r="36" spans="1:17" ht="12.75">
      <c r="A36" s="49">
        <v>133</v>
      </c>
      <c r="B36" s="33" t="s">
        <v>364</v>
      </c>
      <c r="C36" s="33" t="s">
        <v>365</v>
      </c>
      <c r="D36" s="33" t="s">
        <v>9</v>
      </c>
      <c r="E36" s="33" t="s">
        <v>366</v>
      </c>
      <c r="F36" s="33"/>
      <c r="G36" s="33" t="s">
        <v>10</v>
      </c>
      <c r="H36" s="34">
        <v>0.00039923611111111106</v>
      </c>
      <c r="I36" s="32"/>
      <c r="J36" s="21">
        <f>I36*param!$F$2</f>
        <v>0</v>
      </c>
      <c r="K36" s="21">
        <f t="shared" si="0"/>
        <v>0.00039923611111111106</v>
      </c>
      <c r="L36" s="35">
        <v>28</v>
      </c>
      <c r="M36" s="42">
        <f>IF(L36="","",IF(L36="NP",0,IF(L36="Ab",VLOOKUP(MAX($L$8:$L$44),param!A$2:B$91,2,FALSE)-25,VLOOKUP(L36,param!A$2:B$91,2,FALSE))))</f>
        <v>64</v>
      </c>
      <c r="N36" s="35">
        <v>23</v>
      </c>
      <c r="O36" s="19">
        <f>IF(N36="","",IF(N36="NP",0,IF(N36="Ab",VLOOKUP(MAX($N$8:$N$44),param!A$2:B$91,2,FALSE)-25,VLOOKUP(N36,param!A$2:B$91,2,FALSE))))</f>
        <v>74</v>
      </c>
      <c r="P36" s="19">
        <f t="shared" si="1"/>
        <v>138</v>
      </c>
      <c r="Q36" s="36" t="s">
        <v>549</v>
      </c>
    </row>
    <row r="37" spans="1:17" ht="12.75">
      <c r="A37" s="49">
        <v>119</v>
      </c>
      <c r="B37" s="33" t="s">
        <v>221</v>
      </c>
      <c r="C37" s="33" t="s">
        <v>329</v>
      </c>
      <c r="D37" s="33" t="s">
        <v>9</v>
      </c>
      <c r="E37" s="33" t="s">
        <v>330</v>
      </c>
      <c r="F37" s="33"/>
      <c r="G37" s="33" t="s">
        <v>279</v>
      </c>
      <c r="H37" s="34">
        <v>0.0004080092592592593</v>
      </c>
      <c r="I37" s="32"/>
      <c r="J37" s="21">
        <f>I37*param!$F$2</f>
        <v>0</v>
      </c>
      <c r="K37" s="21">
        <f t="shared" si="0"/>
        <v>0.0004080092592592593</v>
      </c>
      <c r="L37" s="32">
        <v>29</v>
      </c>
      <c r="M37" s="42">
        <f>IF(L37="","",IF(L37="NP",0,IF(L37="Ab",VLOOKUP(MAX($L$8:$L$44),param!A$2:B$91,2,FALSE)-25,VLOOKUP(L37,param!A$2:B$91,2,FALSE))))</f>
        <v>62</v>
      </c>
      <c r="N37" s="35">
        <v>24</v>
      </c>
      <c r="O37" s="19">
        <f>IF(N37="","",IF(N37="NP",0,IF(N37="Ab",VLOOKUP(MAX($N$8:$N$44),param!A$2:B$91,2,FALSE)-25,VLOOKUP(N37,param!A$2:B$91,2,FALSE))))</f>
        <v>72</v>
      </c>
      <c r="P37" s="19">
        <f t="shared" si="1"/>
        <v>134</v>
      </c>
      <c r="Q37" s="36" t="s">
        <v>550</v>
      </c>
    </row>
    <row r="38" spans="1:17" ht="12.75">
      <c r="A38" s="49">
        <v>137</v>
      </c>
      <c r="B38" s="33" t="s">
        <v>312</v>
      </c>
      <c r="C38" s="33" t="s">
        <v>374</v>
      </c>
      <c r="D38" s="33" t="s">
        <v>9</v>
      </c>
      <c r="E38" s="33" t="s">
        <v>375</v>
      </c>
      <c r="F38" s="33"/>
      <c r="G38" s="33" t="s">
        <v>174</v>
      </c>
      <c r="H38" s="34">
        <v>0.00039739583333333337</v>
      </c>
      <c r="I38" s="32"/>
      <c r="J38" s="21">
        <f>I38*param!$F$2</f>
        <v>0</v>
      </c>
      <c r="K38" s="21">
        <f t="shared" si="0"/>
        <v>0.00039739583333333337</v>
      </c>
      <c r="L38" s="32">
        <v>27</v>
      </c>
      <c r="M38" s="42">
        <f>IF(L38="","",IF(L38="NP",0,IF(L38="Ab",VLOOKUP(MAX($L$8:$L$44),param!A$2:B$91,2,FALSE)-25,VLOOKUP(L38,param!A$2:B$91,2,FALSE))))</f>
        <v>66</v>
      </c>
      <c r="N38" s="35">
        <v>32</v>
      </c>
      <c r="O38" s="19">
        <f>IF(N38="","",IF(N38="NP",0,IF(N38="Ab",VLOOKUP(MAX($N$8:$N$44),param!A$2:B$91,2,FALSE)-25,VLOOKUP(N38,param!A$2:B$91,2,FALSE))))</f>
        <v>58</v>
      </c>
      <c r="P38" s="19">
        <f t="shared" si="1"/>
        <v>124</v>
      </c>
      <c r="Q38" s="36" t="s">
        <v>551</v>
      </c>
    </row>
    <row r="39" spans="1:17" ht="12.75">
      <c r="A39" s="49">
        <v>117</v>
      </c>
      <c r="B39" s="33" t="s">
        <v>323</v>
      </c>
      <c r="C39" s="33" t="s">
        <v>324</v>
      </c>
      <c r="D39" s="33" t="s">
        <v>9</v>
      </c>
      <c r="E39" s="33" t="s">
        <v>325</v>
      </c>
      <c r="F39" s="33"/>
      <c r="G39" s="33" t="s">
        <v>278</v>
      </c>
      <c r="H39" s="34">
        <v>0.00041444444444444444</v>
      </c>
      <c r="I39" s="32"/>
      <c r="J39" s="21">
        <f>I39*param!$F$2</f>
        <v>0</v>
      </c>
      <c r="K39" s="21">
        <f t="shared" si="0"/>
        <v>0.00041444444444444444</v>
      </c>
      <c r="L39" s="35">
        <v>32</v>
      </c>
      <c r="M39" s="42">
        <f>IF(L39="","",IF(L39="NP",0,IF(L39="Ab",VLOOKUP(MAX($L$8:$L$44),param!A$2:B$91,2,FALSE)-25,VLOOKUP(L39,param!A$2:B$91,2,FALSE))))</f>
        <v>58</v>
      </c>
      <c r="N39" s="35">
        <v>30</v>
      </c>
      <c r="O39" s="19">
        <f>IF(N39="","",IF(N39="NP",0,IF(N39="Ab",VLOOKUP(MAX($N$8:$N$44),param!A$2:B$91,2,FALSE)-25,VLOOKUP(N39,param!A$2:B$91,2,FALSE))))</f>
        <v>60</v>
      </c>
      <c r="P39" s="19">
        <f t="shared" si="1"/>
        <v>118</v>
      </c>
      <c r="Q39" s="36" t="s">
        <v>552</v>
      </c>
    </row>
    <row r="40" spans="1:17" ht="12.75">
      <c r="A40" s="49">
        <v>148</v>
      </c>
      <c r="B40" s="33" t="s">
        <v>149</v>
      </c>
      <c r="C40" s="33" t="s">
        <v>398</v>
      </c>
      <c r="D40" s="33" t="s">
        <v>9</v>
      </c>
      <c r="E40" s="33" t="s">
        <v>399</v>
      </c>
      <c r="F40" s="33"/>
      <c r="G40" s="33" t="s">
        <v>16</v>
      </c>
      <c r="H40" s="34">
        <v>0.0004082291666666666</v>
      </c>
      <c r="I40" s="32"/>
      <c r="J40" s="21">
        <f>I40*param!$F$2</f>
        <v>0</v>
      </c>
      <c r="K40" s="21">
        <f t="shared" si="0"/>
        <v>0.0004082291666666666</v>
      </c>
      <c r="L40" s="35">
        <v>30</v>
      </c>
      <c r="M40" s="42">
        <f>IF(L40="","",IF(L40="NP",0,IF(L40="Ab",VLOOKUP(MAX($L$8:$L$44),param!A$2:B$91,2,FALSE)-25,VLOOKUP(L40,param!A$2:B$91,2,FALSE))))</f>
        <v>60</v>
      </c>
      <c r="N40" s="35">
        <v>33</v>
      </c>
      <c r="O40" s="19">
        <f>IF(N40="","",IF(N40="NP",0,IF(N40="Ab",VLOOKUP(MAX($N$8:$N$44),param!A$2:B$91,2,FALSE)-25,VLOOKUP(N40,param!A$2:B$91,2,FALSE))))</f>
        <v>57</v>
      </c>
      <c r="P40" s="19">
        <f t="shared" si="1"/>
        <v>117</v>
      </c>
      <c r="Q40" s="36" t="s">
        <v>553</v>
      </c>
    </row>
    <row r="41" spans="1:17" ht="12.75">
      <c r="A41" s="49">
        <v>124</v>
      </c>
      <c r="B41" s="33" t="s">
        <v>342</v>
      </c>
      <c r="C41" s="33" t="s">
        <v>343</v>
      </c>
      <c r="D41" s="33" t="s">
        <v>9</v>
      </c>
      <c r="E41" s="33" t="s">
        <v>344</v>
      </c>
      <c r="F41" s="33"/>
      <c r="G41" s="33" t="s">
        <v>140</v>
      </c>
      <c r="H41" s="34">
        <v>0.0004164814814814815</v>
      </c>
      <c r="I41" s="32"/>
      <c r="J41" s="21">
        <f>I41*param!$F$2</f>
        <v>0</v>
      </c>
      <c r="K41" s="21">
        <f t="shared" si="0"/>
        <v>0.0004164814814814815</v>
      </c>
      <c r="L41" s="32">
        <v>33</v>
      </c>
      <c r="M41" s="42">
        <f>IF(L41="","",IF(L41="NP",0,IF(L41="Ab",VLOOKUP(MAX($L$8:$L$44),param!A$2:B$91,2,FALSE)-25,VLOOKUP(L41,param!A$2:B$91,2,FALSE))))</f>
        <v>57</v>
      </c>
      <c r="N41" s="35">
        <v>31</v>
      </c>
      <c r="O41" s="19">
        <f>IF(N41="","",IF(N41="NP",0,IF(N41="Ab",VLOOKUP(MAX($N$8:$N$44),param!A$2:B$91,2,FALSE)-25,VLOOKUP(N41,param!A$2:B$91,2,FALSE))))</f>
        <v>59</v>
      </c>
      <c r="P41" s="19">
        <f t="shared" si="1"/>
        <v>116</v>
      </c>
      <c r="Q41" s="36" t="s">
        <v>554</v>
      </c>
    </row>
    <row r="42" spans="1:17" ht="12.75">
      <c r="A42" s="49">
        <v>135</v>
      </c>
      <c r="B42" s="33" t="s">
        <v>368</v>
      </c>
      <c r="C42" s="33" t="s">
        <v>369</v>
      </c>
      <c r="D42" s="33" t="s">
        <v>9</v>
      </c>
      <c r="E42" s="33" t="s">
        <v>370</v>
      </c>
      <c r="F42" s="33"/>
      <c r="G42" s="33" t="s">
        <v>174</v>
      </c>
      <c r="H42" s="34">
        <v>0.000433275462962963</v>
      </c>
      <c r="I42" s="32"/>
      <c r="J42" s="21">
        <f>I42*param!$F$2</f>
        <v>0</v>
      </c>
      <c r="K42" s="21">
        <f t="shared" si="0"/>
        <v>0.000433275462962963</v>
      </c>
      <c r="L42" s="35">
        <v>34</v>
      </c>
      <c r="M42" s="42">
        <f>IF(L42="","",IF(L42="NP",0,IF(L42="Ab",VLOOKUP(MAX($L$8:$L$44),param!A$2:B$91,2,FALSE)-25,VLOOKUP(L42,param!A$2:B$91,2,FALSE))))</f>
        <v>56</v>
      </c>
      <c r="N42" s="35">
        <v>34</v>
      </c>
      <c r="O42" s="19">
        <f>IF(N42="","",IF(N42="NP",0,IF(N42="Ab",VLOOKUP(MAX($N$8:$N$44),param!A$2:B$91,2,FALSE)-25,VLOOKUP(N42,param!A$2:B$91,2,FALSE))))</f>
        <v>56</v>
      </c>
      <c r="P42" s="19">
        <f t="shared" si="1"/>
        <v>112</v>
      </c>
      <c r="Q42" s="36" t="s">
        <v>555</v>
      </c>
    </row>
    <row r="43" spans="1:17" ht="12.75">
      <c r="A43" s="49">
        <v>121</v>
      </c>
      <c r="B43" s="33" t="s">
        <v>334</v>
      </c>
      <c r="C43" s="33" t="s">
        <v>335</v>
      </c>
      <c r="D43" s="33" t="s">
        <v>9</v>
      </c>
      <c r="E43" s="33" t="s">
        <v>336</v>
      </c>
      <c r="F43" s="33"/>
      <c r="G43" s="33" t="s">
        <v>279</v>
      </c>
      <c r="H43" s="34">
        <v>0</v>
      </c>
      <c r="I43" s="32"/>
      <c r="J43" s="21">
        <f>I43*param!$F$2</f>
        <v>0</v>
      </c>
      <c r="K43" s="21" t="str">
        <f t="shared" si="0"/>
        <v>99:99:99</v>
      </c>
      <c r="L43" s="35" t="s">
        <v>79</v>
      </c>
      <c r="M43" s="42">
        <f>IF(L43="","",IF(L43="NP",0,IF(L43="Ab",VLOOKUP(MAX($L$8:$L$44),param!A$2:B$91,2,FALSE)-25,VLOOKUP(L43,param!A$2:B$91,2,FALSE))))</f>
        <v>0</v>
      </c>
      <c r="N43" s="35" t="s">
        <v>79</v>
      </c>
      <c r="O43" s="19">
        <f>IF(N43="","",IF(N43="NP",0,IF(N43="Ab",VLOOKUP(MAX($N$8:$N$44),param!A$2:B$91,2,FALSE)-25,VLOOKUP(N43,param!A$2:B$91,2,FALSE))))</f>
        <v>0</v>
      </c>
      <c r="P43" s="19">
        <f t="shared" si="1"/>
        <v>0</v>
      </c>
      <c r="Q43" s="36"/>
    </row>
    <row r="44" spans="1:17" ht="12.75">
      <c r="A44" s="49">
        <v>142</v>
      </c>
      <c r="B44" s="33" t="s">
        <v>385</v>
      </c>
      <c r="C44" s="33" t="s">
        <v>167</v>
      </c>
      <c r="D44" s="33" t="s">
        <v>9</v>
      </c>
      <c r="E44" s="33" t="s">
        <v>386</v>
      </c>
      <c r="F44" s="33"/>
      <c r="G44" s="33" t="s">
        <v>12</v>
      </c>
      <c r="H44" s="34">
        <v>0</v>
      </c>
      <c r="I44" s="32"/>
      <c r="J44" s="21">
        <f>I44*param!$F$2</f>
        <v>0</v>
      </c>
      <c r="K44" s="21" t="str">
        <f t="shared" si="0"/>
        <v>99:99:99</v>
      </c>
      <c r="L44" s="32" t="s">
        <v>79</v>
      </c>
      <c r="M44" s="42">
        <f>IF(L44="","",IF(L44="NP",0,IF(L44="Ab",VLOOKUP(MAX($L$8:$L$44),param!A$2:B$91,2,FALSE)-25,VLOOKUP(L44,param!A$2:B$91,2,FALSE))))</f>
        <v>0</v>
      </c>
      <c r="N44" s="35" t="s">
        <v>79</v>
      </c>
      <c r="O44" s="19">
        <f>IF(N44="","",IF(N44="NP",0,IF(N44="Ab",VLOOKUP(MAX($N$8:$N$44),param!A$2:B$91,2,FALSE)-25,VLOOKUP(N44,param!A$2:B$91,2,FALSE))))</f>
        <v>0</v>
      </c>
      <c r="P44" s="19">
        <f t="shared" si="1"/>
        <v>0</v>
      </c>
      <c r="Q44" s="36"/>
    </row>
  </sheetData>
  <sheetProtection selectLockedCells="1" sort="0" autoFilter="0"/>
  <autoFilter ref="A7:Q7">
    <sortState ref="A8:Q44">
      <sortCondition sortBy="value" ref="N8:N44"/>
    </sortState>
  </autoFilter>
  <mergeCells count="2">
    <mergeCell ref="A2:Q2"/>
    <mergeCell ref="A3:Q3"/>
  </mergeCells>
  <printOptions/>
  <pageMargins left="0.3937007874015748" right="0.3937007874015748" top="0.1968503937007874" bottom="0.1968503937007874" header="0.5118110236220472" footer="0.5118110236220472"/>
  <pageSetup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Q23"/>
  <sheetViews>
    <sheetView zoomScalePageLayoutView="0" workbookViewId="0" topLeftCell="A1">
      <selection activeCell="A22" sqref="A22:IV22"/>
    </sheetView>
  </sheetViews>
  <sheetFormatPr defaultColWidth="11.421875" defaultRowHeight="12.75"/>
  <cols>
    <col min="1" max="1" width="6.421875" style="4" customWidth="1"/>
    <col min="2" max="2" width="27.28125" style="1" bestFit="1" customWidth="1"/>
    <col min="3" max="3" width="11.28125" style="1" bestFit="1" customWidth="1"/>
    <col min="4" max="4" width="5.7109375" style="9" bestFit="1" customWidth="1"/>
    <col min="5" max="5" width="11.00390625" style="1" bestFit="1" customWidth="1"/>
    <col min="6" max="6" width="13.00390625" style="1" bestFit="1" customWidth="1"/>
    <col min="7" max="7" width="32.28125" style="1" bestFit="1" customWidth="1"/>
    <col min="8" max="8" width="10.7109375" style="9" customWidth="1"/>
    <col min="9" max="9" width="8.7109375" style="9" customWidth="1"/>
    <col min="10" max="11" width="10.7109375" style="9" customWidth="1"/>
    <col min="12" max="12" width="9.7109375" style="9" customWidth="1"/>
    <col min="13" max="13" width="7.7109375" style="9" customWidth="1"/>
    <col min="14" max="14" width="9.7109375" style="9" customWidth="1"/>
    <col min="15" max="16" width="7.7109375" style="1" customWidth="1"/>
    <col min="17" max="17" width="11.421875" style="2" customWidth="1"/>
    <col min="18" max="16384" width="11.421875" style="1" customWidth="1"/>
  </cols>
  <sheetData>
    <row r="1" spans="1:17" ht="12.75">
      <c r="A1" s="41" t="str">
        <f>param!$L$2</f>
        <v>Annecy Cyclisme Compétition</v>
      </c>
      <c r="Q1" s="44">
        <f>param!$J$2</f>
        <v>41882</v>
      </c>
    </row>
    <row r="2" spans="1:17" ht="18">
      <c r="A2" s="60" t="str">
        <f>param!$N$2</f>
        <v>TDJC Prix de la ville d'Annecy</v>
      </c>
      <c r="B2" s="61"/>
      <c r="C2" s="61"/>
      <c r="D2" s="61"/>
      <c r="E2" s="61"/>
      <c r="F2" s="61"/>
      <c r="G2" s="61"/>
      <c r="H2" s="61"/>
      <c r="I2" s="61"/>
      <c r="J2" s="61"/>
      <c r="K2" s="61"/>
      <c r="L2" s="61"/>
      <c r="M2" s="61"/>
      <c r="N2" s="61"/>
      <c r="O2" s="61"/>
      <c r="P2" s="61"/>
      <c r="Q2" s="61"/>
    </row>
    <row r="3" spans="1:17" ht="15">
      <c r="A3" s="62" t="str">
        <f ca="1">MID(CELL("nomfichier",$A$1),FIND("]",CELL("nomfichier",$A$1))+1,50)</f>
        <v>Benjamins (D)</v>
      </c>
      <c r="B3" s="62"/>
      <c r="C3" s="62"/>
      <c r="D3" s="62"/>
      <c r="E3" s="62"/>
      <c r="F3" s="62"/>
      <c r="G3" s="62"/>
      <c r="H3" s="62"/>
      <c r="I3" s="62"/>
      <c r="J3" s="62"/>
      <c r="K3" s="62"/>
      <c r="L3" s="62"/>
      <c r="M3" s="62"/>
      <c r="N3" s="62"/>
      <c r="O3" s="62"/>
      <c r="P3" s="62"/>
      <c r="Q3" s="62"/>
    </row>
    <row r="4" spans="2:14" s="2" customFormat="1" ht="12.75">
      <c r="B4" s="20" t="s">
        <v>88</v>
      </c>
      <c r="D4" s="3"/>
      <c r="H4" s="3"/>
      <c r="I4" s="3"/>
      <c r="J4" s="3"/>
      <c r="K4" s="3"/>
      <c r="L4" s="3"/>
      <c r="M4" s="3"/>
      <c r="N4" s="3"/>
    </row>
    <row r="5" spans="2:14" s="2" customFormat="1" ht="12.75">
      <c r="B5" s="20" t="s">
        <v>98</v>
      </c>
      <c r="D5" s="3"/>
      <c r="H5" s="3"/>
      <c r="I5" s="3"/>
      <c r="J5" s="3"/>
      <c r="K5" s="3"/>
      <c r="L5" s="3"/>
      <c r="M5" s="3"/>
      <c r="N5" s="3"/>
    </row>
    <row r="6" spans="1:16" s="2" customFormat="1" ht="12.75">
      <c r="A6" s="3" t="s">
        <v>90</v>
      </c>
      <c r="B6" s="20" t="s">
        <v>99</v>
      </c>
      <c r="D6" s="3"/>
      <c r="H6" s="3"/>
      <c r="I6" s="3"/>
      <c r="J6" s="3"/>
      <c r="K6" s="3" t="s">
        <v>89</v>
      </c>
      <c r="L6" s="3"/>
      <c r="M6" s="31" t="str">
        <f>IF(param!$H$2=1,"TRI3.2","")</f>
        <v>TRI3.2</v>
      </c>
      <c r="N6" s="3"/>
      <c r="O6" s="31">
        <f>IF(param!$H$2=2,"TRI3.2","")</f>
      </c>
      <c r="P6" s="3" t="s">
        <v>107</v>
      </c>
    </row>
    <row r="7" spans="1:17" s="8" customFormat="1" ht="50.25" customHeight="1">
      <c r="A7" s="5" t="s">
        <v>6</v>
      </c>
      <c r="B7" s="5" t="s">
        <v>0</v>
      </c>
      <c r="C7" s="5" t="s">
        <v>1</v>
      </c>
      <c r="D7" s="5" t="s">
        <v>2</v>
      </c>
      <c r="E7" s="5" t="s">
        <v>3</v>
      </c>
      <c r="F7" s="6" t="s">
        <v>5</v>
      </c>
      <c r="G7" s="5" t="s">
        <v>4</v>
      </c>
      <c r="H7" s="7" t="s">
        <v>91</v>
      </c>
      <c r="I7" s="7" t="s">
        <v>83</v>
      </c>
      <c r="J7" s="18" t="s">
        <v>92</v>
      </c>
      <c r="K7" s="18" t="s">
        <v>93</v>
      </c>
      <c r="L7" s="7" t="s">
        <v>94</v>
      </c>
      <c r="M7" s="18" t="s">
        <v>86</v>
      </c>
      <c r="N7" s="7" t="s">
        <v>95</v>
      </c>
      <c r="O7" s="18" t="s">
        <v>85</v>
      </c>
      <c r="P7" s="18" t="s">
        <v>96</v>
      </c>
      <c r="Q7" s="7" t="s">
        <v>84</v>
      </c>
    </row>
    <row r="8" spans="1:17" ht="12.75">
      <c r="A8" s="49">
        <v>101</v>
      </c>
      <c r="B8" s="33" t="s">
        <v>283</v>
      </c>
      <c r="C8" s="33" t="s">
        <v>284</v>
      </c>
      <c r="D8" s="33" t="s">
        <v>117</v>
      </c>
      <c r="E8" s="33" t="s">
        <v>285</v>
      </c>
      <c r="F8" s="33"/>
      <c r="G8" s="33" t="s">
        <v>280</v>
      </c>
      <c r="H8" s="34">
        <v>0.0003315393518518518</v>
      </c>
      <c r="I8" s="32"/>
      <c r="J8" s="21">
        <f>I8*param!$F$2</f>
        <v>0</v>
      </c>
      <c r="K8" s="21">
        <f aca="true" t="shared" si="0" ref="K8:K23">IF(OR(L8="NP",L8="Ab"),"99:99:99",H8+J8)</f>
        <v>0.0003315393518518518</v>
      </c>
      <c r="L8" s="35">
        <v>1</v>
      </c>
      <c r="M8" s="42">
        <f>IF(L8="","",IF(L8="NP",0,IF(L8="Ab",VLOOKUP(MAX($L$8:$L$23),param!A$2:B$91,2,FALSE)-25,VLOOKUP(L8,param!A$2:B$91,2,FALSE))))</f>
        <v>202</v>
      </c>
      <c r="N8" s="35">
        <v>1</v>
      </c>
      <c r="O8" s="19">
        <f>IF(N8="","",IF(N8="NP",0,IF(N8="Ab",VLOOKUP(MAX($N$8:$N$23),param!A$2:B$91,2,FALSE)-25,VLOOKUP(N8,param!A$2:B$91,2,FALSE))))</f>
        <v>202</v>
      </c>
      <c r="P8" s="19">
        <f aca="true" t="shared" si="1" ref="P8:P23">IF(OR(L8="",N8=""),"",M8+O8)</f>
        <v>404</v>
      </c>
      <c r="Q8" s="36" t="s">
        <v>520</v>
      </c>
    </row>
    <row r="9" spans="1:17" ht="12.75">
      <c r="A9" s="49">
        <v>116</v>
      </c>
      <c r="B9" s="33" t="s">
        <v>274</v>
      </c>
      <c r="C9" s="33" t="s">
        <v>184</v>
      </c>
      <c r="D9" s="33" t="s">
        <v>117</v>
      </c>
      <c r="E9" s="33" t="s">
        <v>321</v>
      </c>
      <c r="F9" s="33"/>
      <c r="G9" s="33" t="s">
        <v>322</v>
      </c>
      <c r="H9" s="34">
        <v>0.0003360300925925926</v>
      </c>
      <c r="I9" s="32"/>
      <c r="J9" s="21">
        <f>I9*param!$F$2</f>
        <v>0</v>
      </c>
      <c r="K9" s="21">
        <f t="shared" si="0"/>
        <v>0.0003360300925925926</v>
      </c>
      <c r="L9" s="32">
        <v>2</v>
      </c>
      <c r="M9" s="42">
        <f>IF(L9="","",IF(L9="NP",0,IF(L9="Ab",VLOOKUP(MAX($L$8:$L$23),param!A$2:B$91,2,FALSE)-25,VLOOKUP(L9,param!A$2:B$91,2,FALSE))))</f>
        <v>191</v>
      </c>
      <c r="N9" s="35">
        <v>2</v>
      </c>
      <c r="O9" s="19">
        <f>IF(N9="","",IF(N9="NP",0,IF(N9="Ab",VLOOKUP(MAX($N$8:$N$23),param!A$2:B$91,2,FALSE)-25,VLOOKUP(N9,param!A$2:B$91,2,FALSE))))</f>
        <v>191</v>
      </c>
      <c r="P9" s="19">
        <f t="shared" si="1"/>
        <v>382</v>
      </c>
      <c r="Q9" s="36" t="s">
        <v>521</v>
      </c>
    </row>
    <row r="10" spans="1:17" ht="12.75">
      <c r="A10" s="49">
        <v>104</v>
      </c>
      <c r="B10" s="37" t="s">
        <v>291</v>
      </c>
      <c r="C10" s="33" t="s">
        <v>292</v>
      </c>
      <c r="D10" s="33" t="s">
        <v>117</v>
      </c>
      <c r="E10" s="33" t="s">
        <v>293</v>
      </c>
      <c r="F10" s="33"/>
      <c r="G10" s="33" t="s">
        <v>30</v>
      </c>
      <c r="H10" s="34">
        <v>0.00036697916666666666</v>
      </c>
      <c r="I10" s="32"/>
      <c r="J10" s="21">
        <f>I10*param!$F$2</f>
        <v>0</v>
      </c>
      <c r="K10" s="21">
        <f t="shared" si="0"/>
        <v>0.00036697916666666666</v>
      </c>
      <c r="L10" s="35">
        <v>3</v>
      </c>
      <c r="M10" s="42">
        <f>IF(L10="","",IF(L10="NP",0,IF(L10="Ab",VLOOKUP(MAX($L$8:$L$23),param!A$2:B$91,2,FALSE)-25,VLOOKUP(L10,param!A$2:B$91,2,FALSE))))</f>
        <v>181</v>
      </c>
      <c r="N10" s="35">
        <v>3</v>
      </c>
      <c r="O10" s="19">
        <f>IF(N10="","",IF(N10="NP",0,IF(N10="Ab",VLOOKUP(MAX($N$8:$N$23),param!A$2:B$91,2,FALSE)-25,VLOOKUP(N10,param!A$2:B$91,2,FALSE))))</f>
        <v>181</v>
      </c>
      <c r="P10" s="19">
        <f t="shared" si="1"/>
        <v>362</v>
      </c>
      <c r="Q10" s="36" t="s">
        <v>522</v>
      </c>
    </row>
    <row r="11" spans="1:17" ht="12.75">
      <c r="A11" s="49">
        <v>113</v>
      </c>
      <c r="B11" s="33" t="s">
        <v>315</v>
      </c>
      <c r="C11" s="33" t="s">
        <v>207</v>
      </c>
      <c r="D11" s="33" t="s">
        <v>117</v>
      </c>
      <c r="E11" s="33" t="s">
        <v>316</v>
      </c>
      <c r="F11" s="33"/>
      <c r="G11" s="33" t="s">
        <v>11</v>
      </c>
      <c r="H11" s="34">
        <v>0.0004042824074074074</v>
      </c>
      <c r="I11" s="32"/>
      <c r="J11" s="21">
        <f>I11*param!$F$2</f>
        <v>0</v>
      </c>
      <c r="K11" s="21">
        <f t="shared" si="0"/>
        <v>0.0004042824074074074</v>
      </c>
      <c r="L11" s="32">
        <v>8</v>
      </c>
      <c r="M11" s="42">
        <f>IF(L11="","",IF(L11="NP",0,IF(L11="Ab",VLOOKUP(MAX($L$8:$L$23),param!A$2:B$91,2,FALSE)-25,VLOOKUP(L11,param!A$2:B$91,2,FALSE))))</f>
        <v>136</v>
      </c>
      <c r="N11" s="35">
        <v>4</v>
      </c>
      <c r="O11" s="19">
        <f>IF(N11="","",IF(N11="NP",0,IF(N11="Ab",VLOOKUP(MAX($N$8:$N$23),param!A$2:B$91,2,FALSE)-25,VLOOKUP(N11,param!A$2:B$91,2,FALSE))))</f>
        <v>171</v>
      </c>
      <c r="P11" s="19">
        <f t="shared" si="1"/>
        <v>307</v>
      </c>
      <c r="Q11" s="36" t="s">
        <v>523</v>
      </c>
    </row>
    <row r="12" spans="1:17" ht="12.75">
      <c r="A12" s="49">
        <v>109</v>
      </c>
      <c r="B12" s="33" t="s">
        <v>302</v>
      </c>
      <c r="C12" s="33" t="s">
        <v>305</v>
      </c>
      <c r="D12" s="33" t="s">
        <v>117</v>
      </c>
      <c r="E12" s="33" t="s">
        <v>306</v>
      </c>
      <c r="F12" s="33"/>
      <c r="G12" s="33" t="s">
        <v>217</v>
      </c>
      <c r="H12" s="34">
        <v>0.0003920949074074074</v>
      </c>
      <c r="I12" s="32"/>
      <c r="J12" s="21">
        <f>I12*param!$F$2</f>
        <v>0</v>
      </c>
      <c r="K12" s="21">
        <f t="shared" si="0"/>
        <v>0.0003920949074074074</v>
      </c>
      <c r="L12" s="35">
        <v>5</v>
      </c>
      <c r="M12" s="42">
        <f>IF(L12="","",IF(L12="NP",0,IF(L12="Ab",VLOOKUP(MAX($L$8:$L$23),param!A$2:B$91,2,FALSE)-25,VLOOKUP(L12,param!A$2:B$91,2,FALSE))))</f>
        <v>161</v>
      </c>
      <c r="N12" s="35">
        <v>7</v>
      </c>
      <c r="O12" s="19">
        <f>IF(N12="","",IF(N12="NP",0,IF(N12="Ab",VLOOKUP(MAX($N$8:$N$23),param!A$2:B$91,2,FALSE)-25,VLOOKUP(N12,param!A$2:B$91,2,FALSE))))</f>
        <v>144</v>
      </c>
      <c r="P12" s="19">
        <f t="shared" si="1"/>
        <v>305</v>
      </c>
      <c r="Q12" s="36" t="s">
        <v>524</v>
      </c>
    </row>
    <row r="13" spans="1:17" ht="12.75">
      <c r="A13" s="49">
        <v>115</v>
      </c>
      <c r="B13" s="33" t="s">
        <v>152</v>
      </c>
      <c r="C13" s="33" t="s">
        <v>319</v>
      </c>
      <c r="D13" s="33" t="s">
        <v>117</v>
      </c>
      <c r="E13" s="33" t="s">
        <v>320</v>
      </c>
      <c r="F13" s="33"/>
      <c r="G13" s="33" t="s">
        <v>11</v>
      </c>
      <c r="H13" s="34">
        <v>0.0003992245370370371</v>
      </c>
      <c r="I13" s="32"/>
      <c r="J13" s="21">
        <f>I13*param!$F$2</f>
        <v>0</v>
      </c>
      <c r="K13" s="21">
        <f t="shared" si="0"/>
        <v>0.0003992245370370371</v>
      </c>
      <c r="L13" s="35">
        <v>7</v>
      </c>
      <c r="M13" s="42">
        <f>IF(L13="","",IF(L13="NP",0,IF(L13="Ab",VLOOKUP(MAX($L$8:$L$23),param!A$2:B$91,2,FALSE)-25,VLOOKUP(L13,param!A$2:B$91,2,FALSE))))</f>
        <v>144</v>
      </c>
      <c r="N13" s="35">
        <v>6</v>
      </c>
      <c r="O13" s="19">
        <f>IF(N13="","",IF(N13="NP",0,IF(N13="Ab",VLOOKUP(MAX($N$8:$N$23),param!A$2:B$91,2,FALSE)-25,VLOOKUP(N13,param!A$2:B$91,2,FALSE))))</f>
        <v>152</v>
      </c>
      <c r="P13" s="19">
        <f t="shared" si="1"/>
        <v>296</v>
      </c>
      <c r="Q13" s="36" t="s">
        <v>525</v>
      </c>
    </row>
    <row r="14" spans="1:17" ht="12.75">
      <c r="A14" s="49">
        <v>110</v>
      </c>
      <c r="B14" s="33" t="s">
        <v>201</v>
      </c>
      <c r="C14" s="33" t="s">
        <v>307</v>
      </c>
      <c r="D14" s="33" t="s">
        <v>117</v>
      </c>
      <c r="E14" s="33" t="s">
        <v>308</v>
      </c>
      <c r="F14" s="33"/>
      <c r="G14" s="33" t="s">
        <v>217</v>
      </c>
      <c r="H14" s="34">
        <v>0.00036746527777777776</v>
      </c>
      <c r="I14" s="32"/>
      <c r="J14" s="21">
        <f>I14*param!$F$2</f>
        <v>0</v>
      </c>
      <c r="K14" s="21">
        <f t="shared" si="0"/>
        <v>0.00036746527777777776</v>
      </c>
      <c r="L14" s="32">
        <v>4</v>
      </c>
      <c r="M14" s="42">
        <f>IF(L14="","",IF(L14="NP",0,IF(L14="Ab",VLOOKUP(MAX($L$8:$L$23),param!A$2:B$91,2,FALSE)-25,VLOOKUP(L14,param!A$2:B$91,2,FALSE))))</f>
        <v>171</v>
      </c>
      <c r="N14" s="35">
        <v>12</v>
      </c>
      <c r="O14" s="19">
        <f>IF(N14="","",IF(N14="NP",0,IF(N14="Ab",VLOOKUP(MAX($N$8:$N$23),param!A$2:B$91,2,FALSE)-25,VLOOKUP(N14,param!A$2:B$91,2,FALSE))))</f>
        <v>110</v>
      </c>
      <c r="P14" s="19">
        <f t="shared" si="1"/>
        <v>281</v>
      </c>
      <c r="Q14" s="36" t="s">
        <v>526</v>
      </c>
    </row>
    <row r="15" spans="1:17" ht="12.75">
      <c r="A15" s="49">
        <v>106</v>
      </c>
      <c r="B15" s="33" t="s">
        <v>297</v>
      </c>
      <c r="C15" s="33" t="s">
        <v>298</v>
      </c>
      <c r="D15" s="33" t="s">
        <v>117</v>
      </c>
      <c r="E15" s="33" t="s">
        <v>299</v>
      </c>
      <c r="F15" s="33"/>
      <c r="G15" s="33" t="s">
        <v>10</v>
      </c>
      <c r="H15" s="34">
        <v>0.0004074074074074074</v>
      </c>
      <c r="I15" s="32"/>
      <c r="J15" s="21">
        <f>I15*param!$F$2</f>
        <v>0</v>
      </c>
      <c r="K15" s="21">
        <f t="shared" si="0"/>
        <v>0.0004074074074074074</v>
      </c>
      <c r="L15" s="32">
        <v>10</v>
      </c>
      <c r="M15" s="42">
        <f>IF(L15="","",IF(L15="NP",0,IF(L15="Ab",VLOOKUP(MAX($L$8:$L$23),param!A$2:B$91,2,FALSE)-25,VLOOKUP(L15,param!A$2:B$91,2,FALSE))))</f>
        <v>120</v>
      </c>
      <c r="N15" s="35">
        <v>5</v>
      </c>
      <c r="O15" s="19">
        <f>IF(N15="","",IF(N15="NP",0,IF(N15="Ab",VLOOKUP(MAX($N$8:$N$23),param!A$2:B$91,2,FALSE)-25,VLOOKUP(N15,param!A$2:B$91,2,FALSE))))</f>
        <v>161</v>
      </c>
      <c r="P15" s="19">
        <f t="shared" si="1"/>
        <v>281</v>
      </c>
      <c r="Q15" s="36" t="s">
        <v>527</v>
      </c>
    </row>
    <row r="16" spans="1:17" ht="12.75">
      <c r="A16" s="49">
        <v>103</v>
      </c>
      <c r="B16" s="33" t="s">
        <v>178</v>
      </c>
      <c r="C16" s="33" t="s">
        <v>289</v>
      </c>
      <c r="D16" s="33" t="s">
        <v>117</v>
      </c>
      <c r="E16" s="33" t="s">
        <v>290</v>
      </c>
      <c r="F16" s="33"/>
      <c r="G16" s="33" t="s">
        <v>30</v>
      </c>
      <c r="H16" s="34">
        <v>0.0003972569444444445</v>
      </c>
      <c r="I16" s="32"/>
      <c r="J16" s="21">
        <f>I16*param!$F$2</f>
        <v>0</v>
      </c>
      <c r="K16" s="21">
        <f t="shared" si="0"/>
        <v>0.0003972569444444445</v>
      </c>
      <c r="L16" s="32">
        <v>6</v>
      </c>
      <c r="M16" s="42">
        <f>IF(L16="","",IF(L16="NP",0,IF(L16="Ab",VLOOKUP(MAX($L$8:$L$23),param!A$2:B$91,2,FALSE)-25,VLOOKUP(L16,param!A$2:B$91,2,FALSE))))</f>
        <v>152</v>
      </c>
      <c r="N16" s="35">
        <v>10</v>
      </c>
      <c r="O16" s="19">
        <f>IF(N16="","",IF(N16="NP",0,IF(N16="Ab",VLOOKUP(MAX($N$8:$N$23),param!A$2:B$91,2,FALSE)-25,VLOOKUP(N16,param!A$2:B$91,2,FALSE))))</f>
        <v>120</v>
      </c>
      <c r="P16" s="19">
        <f t="shared" si="1"/>
        <v>272</v>
      </c>
      <c r="Q16" s="36" t="s">
        <v>529</v>
      </c>
    </row>
    <row r="17" spans="1:17" ht="12.75">
      <c r="A17" s="49">
        <v>114</v>
      </c>
      <c r="B17" s="33" t="s">
        <v>135</v>
      </c>
      <c r="C17" s="33" t="s">
        <v>317</v>
      </c>
      <c r="D17" s="33" t="s">
        <v>117</v>
      </c>
      <c r="E17" s="33" t="s">
        <v>318</v>
      </c>
      <c r="F17" s="33"/>
      <c r="G17" s="33" t="s">
        <v>11</v>
      </c>
      <c r="H17" s="34">
        <v>0.0004043055555555556</v>
      </c>
      <c r="I17" s="32"/>
      <c r="J17" s="21">
        <f>I17*param!$F$2</f>
        <v>0</v>
      </c>
      <c r="K17" s="21">
        <f t="shared" si="0"/>
        <v>0.0004043055555555556</v>
      </c>
      <c r="L17" s="35">
        <v>9</v>
      </c>
      <c r="M17" s="42">
        <f>IF(L17="","",IF(L17="NP",0,IF(L17="Ab",VLOOKUP(MAX($L$8:$L$23),param!A$2:B$91,2,FALSE)-25,VLOOKUP(L17,param!A$2:B$91,2,FALSE))))</f>
        <v>128</v>
      </c>
      <c r="N17" s="35">
        <v>11</v>
      </c>
      <c r="O17" s="19">
        <f>IF(N17="","",IF(N17="NP",0,IF(N17="Ab",VLOOKUP(MAX($N$8:$N$23),param!A$2:B$91,2,FALSE)-25,VLOOKUP(N17,param!A$2:B$91,2,FALSE))))</f>
        <v>115</v>
      </c>
      <c r="P17" s="19">
        <f t="shared" si="1"/>
        <v>243</v>
      </c>
      <c r="Q17" s="36" t="s">
        <v>530</v>
      </c>
    </row>
    <row r="18" spans="1:17" ht="12.75">
      <c r="A18" s="49">
        <v>107</v>
      </c>
      <c r="B18" s="33" t="s">
        <v>63</v>
      </c>
      <c r="C18" s="33" t="s">
        <v>300</v>
      </c>
      <c r="D18" s="33" t="s">
        <v>117</v>
      </c>
      <c r="E18" s="33" t="s">
        <v>301</v>
      </c>
      <c r="F18" s="33"/>
      <c r="G18" s="33" t="s">
        <v>10</v>
      </c>
      <c r="H18" s="34">
        <v>0.00040850694444444447</v>
      </c>
      <c r="I18" s="32"/>
      <c r="J18" s="21">
        <f>I18*param!$F$2</f>
        <v>0</v>
      </c>
      <c r="K18" s="21">
        <f t="shared" si="0"/>
        <v>0.00040850694444444447</v>
      </c>
      <c r="L18" s="35">
        <v>11</v>
      </c>
      <c r="M18" s="42">
        <f>IF(L18="","",IF(L18="NP",0,IF(L18="Ab",VLOOKUP(MAX($L$8:$L$23),param!A$2:B$91,2,FALSE)-25,VLOOKUP(L18,param!A$2:B$91,2,FALSE))))</f>
        <v>115</v>
      </c>
      <c r="N18" s="35">
        <v>9</v>
      </c>
      <c r="O18" s="19">
        <f>IF(N18="","",IF(N18="NP",0,IF(N18="Ab",VLOOKUP(MAX($N$8:$N$23),param!A$2:B$91,2,FALSE)-25,VLOOKUP(N18,param!A$2:B$91,2,FALSE))))</f>
        <v>128</v>
      </c>
      <c r="P18" s="19">
        <f t="shared" si="1"/>
        <v>243</v>
      </c>
      <c r="Q18" s="36" t="s">
        <v>531</v>
      </c>
    </row>
    <row r="19" spans="1:17" ht="12.75">
      <c r="A19" s="49">
        <v>102</v>
      </c>
      <c r="B19" s="33" t="s">
        <v>286</v>
      </c>
      <c r="C19" s="33" t="s">
        <v>287</v>
      </c>
      <c r="D19" s="33" t="s">
        <v>117</v>
      </c>
      <c r="E19" s="33" t="s">
        <v>288</v>
      </c>
      <c r="F19" s="33"/>
      <c r="G19" s="33" t="s">
        <v>30</v>
      </c>
      <c r="H19" s="34">
        <v>0.00041370370370370367</v>
      </c>
      <c r="I19" s="32">
        <v>1</v>
      </c>
      <c r="J19" s="21">
        <f>I19*param!$F$2</f>
        <v>5.7870370370370366E-05</v>
      </c>
      <c r="K19" s="21">
        <f t="shared" si="0"/>
        <v>0.000471574074074074</v>
      </c>
      <c r="L19" s="32">
        <v>14</v>
      </c>
      <c r="M19" s="42">
        <f>IF(L19="","",IF(L19="NP",0,IF(L19="Ab",VLOOKUP(MAX($L$8:$L$23),param!A$2:B$91,2,FALSE)-25,VLOOKUP(L19,param!A$2:B$91,2,FALSE))))</f>
        <v>100</v>
      </c>
      <c r="N19" s="35">
        <v>8</v>
      </c>
      <c r="O19" s="19">
        <f>IF(N19="","",IF(N19="NP",0,IF(N19="Ab",VLOOKUP(MAX($N$8:$N$23),param!A$2:B$91,2,FALSE)-25,VLOOKUP(N19,param!A$2:B$91,2,FALSE))))</f>
        <v>136</v>
      </c>
      <c r="P19" s="19">
        <f t="shared" si="1"/>
        <v>236</v>
      </c>
      <c r="Q19" s="36" t="s">
        <v>532</v>
      </c>
    </row>
    <row r="20" spans="1:17" ht="12.75">
      <c r="A20" s="49">
        <v>108</v>
      </c>
      <c r="B20" s="33" t="s">
        <v>302</v>
      </c>
      <c r="C20" s="33" t="s">
        <v>303</v>
      </c>
      <c r="D20" s="33" t="s">
        <v>117</v>
      </c>
      <c r="E20" s="33" t="s">
        <v>304</v>
      </c>
      <c r="F20" s="33"/>
      <c r="G20" s="33" t="s">
        <v>217</v>
      </c>
      <c r="H20" s="34">
        <v>0.0004167824074074074</v>
      </c>
      <c r="I20" s="32"/>
      <c r="J20" s="21">
        <f>I20*param!$F$2</f>
        <v>0</v>
      </c>
      <c r="K20" s="21">
        <f t="shared" si="0"/>
        <v>0.0004167824074074074</v>
      </c>
      <c r="L20" s="32">
        <v>12</v>
      </c>
      <c r="M20" s="42">
        <f>IF(L20="","",IF(L20="NP",0,IF(L20="Ab",VLOOKUP(MAX($L$8:$L$23),param!A$2:B$91,2,FALSE)-25,VLOOKUP(L20,param!A$2:B$91,2,FALSE))))</f>
        <v>110</v>
      </c>
      <c r="N20" s="35">
        <v>13</v>
      </c>
      <c r="O20" s="19">
        <f>IF(N20="","",IF(N20="NP",0,IF(N20="Ab",VLOOKUP(MAX($N$8:$N$23),param!A$2:B$91,2,FALSE)-25,VLOOKUP(N20,param!A$2:B$91,2,FALSE))))</f>
        <v>105</v>
      </c>
      <c r="P20" s="19">
        <f t="shared" si="1"/>
        <v>215</v>
      </c>
      <c r="Q20" s="36" t="s">
        <v>533</v>
      </c>
    </row>
    <row r="21" spans="1:17" ht="12.75">
      <c r="A21" s="49">
        <v>111</v>
      </c>
      <c r="B21" s="33" t="s">
        <v>309</v>
      </c>
      <c r="C21" s="33" t="s">
        <v>310</v>
      </c>
      <c r="D21" s="33" t="s">
        <v>117</v>
      </c>
      <c r="E21" s="33" t="s">
        <v>311</v>
      </c>
      <c r="F21" s="33"/>
      <c r="G21" s="33" t="s">
        <v>174</v>
      </c>
      <c r="H21" s="34">
        <v>0.00044150462962962964</v>
      </c>
      <c r="I21" s="32"/>
      <c r="J21" s="21">
        <f>I21*param!$F$2</f>
        <v>0</v>
      </c>
      <c r="K21" s="21">
        <f t="shared" si="0"/>
        <v>0.00044150462962962964</v>
      </c>
      <c r="L21" s="35">
        <v>13</v>
      </c>
      <c r="M21" s="42">
        <f>IF(L21="","",IF(L21="NP",0,IF(L21="Ab",VLOOKUP(MAX($L$8:$L$23),param!A$2:B$91,2,FALSE)-25,VLOOKUP(L21,param!A$2:B$91,2,FALSE))))</f>
        <v>105</v>
      </c>
      <c r="N21" s="35">
        <v>15</v>
      </c>
      <c r="O21" s="19">
        <f>IF(N21="","",IF(N21="NP",0,IF(N21="Ab",VLOOKUP(MAX($N$8:$N$23),param!A$2:B$91,2,FALSE)-25,VLOOKUP(N21,param!A$2:B$91,2,FALSE))))</f>
        <v>95</v>
      </c>
      <c r="P21" s="19">
        <f t="shared" si="1"/>
        <v>200</v>
      </c>
      <c r="Q21" s="36" t="s">
        <v>534</v>
      </c>
    </row>
    <row r="22" spans="1:17" ht="12.75">
      <c r="A22" s="49">
        <v>112</v>
      </c>
      <c r="B22" s="33" t="s">
        <v>312</v>
      </c>
      <c r="C22" s="33" t="s">
        <v>313</v>
      </c>
      <c r="D22" s="33" t="s">
        <v>117</v>
      </c>
      <c r="E22" s="33" t="s">
        <v>314</v>
      </c>
      <c r="F22" s="33"/>
      <c r="G22" s="33" t="s">
        <v>174</v>
      </c>
      <c r="H22" s="34">
        <v>0.0003668402777777778</v>
      </c>
      <c r="I22" s="32">
        <v>2</v>
      </c>
      <c r="J22" s="21">
        <f>I22*param!$F$2</f>
        <v>0.00011574074074074073</v>
      </c>
      <c r="K22" s="21">
        <f t="shared" si="0"/>
        <v>0.0004825810185185185</v>
      </c>
      <c r="L22" s="35">
        <v>15</v>
      </c>
      <c r="M22" s="42">
        <f>IF(L22="","",IF(L22="NP",0,IF(L22="Ab",VLOOKUP(MAX($L$8:$L$23),param!A$2:B$91,2,FALSE)-25,VLOOKUP(L22,param!A$2:B$91,2,FALSE))))</f>
        <v>95</v>
      </c>
      <c r="N22" s="35">
        <v>14</v>
      </c>
      <c r="O22" s="19">
        <f>IF(N22="","",IF(N22="NP",0,IF(N22="Ab",VLOOKUP(MAX($N$8:$N$23),param!A$2:B$91,2,FALSE)-25,VLOOKUP(N22,param!A$2:B$91,2,FALSE))))</f>
        <v>100</v>
      </c>
      <c r="P22" s="19">
        <f t="shared" si="1"/>
        <v>195</v>
      </c>
      <c r="Q22" s="36" t="s">
        <v>535</v>
      </c>
    </row>
    <row r="23" spans="1:17" ht="12.75">
      <c r="A23" s="49">
        <v>105</v>
      </c>
      <c r="B23" s="33" t="s">
        <v>294</v>
      </c>
      <c r="C23" s="33" t="s">
        <v>295</v>
      </c>
      <c r="D23" s="33" t="s">
        <v>117</v>
      </c>
      <c r="E23" s="33" t="s">
        <v>296</v>
      </c>
      <c r="F23" s="33"/>
      <c r="G23" s="33" t="s">
        <v>8</v>
      </c>
      <c r="H23" s="34">
        <v>0</v>
      </c>
      <c r="I23" s="32"/>
      <c r="J23" s="21">
        <f>I23*param!$F$2</f>
        <v>0</v>
      </c>
      <c r="K23" s="21" t="str">
        <f t="shared" si="0"/>
        <v>99:99:99</v>
      </c>
      <c r="L23" s="35" t="s">
        <v>79</v>
      </c>
      <c r="M23" s="42">
        <f>IF(L23="","",IF(L23="NP",0,IF(L23="Ab",VLOOKUP(MAX($L$8:$L$23),param!A$2:B$91,2,FALSE)-25,VLOOKUP(L23,param!A$2:B$91,2,FALSE))))</f>
        <v>0</v>
      </c>
      <c r="N23" s="35" t="s">
        <v>79</v>
      </c>
      <c r="O23" s="19">
        <f>IF(N23="","",IF(N23="NP",0,IF(N23="Ab",VLOOKUP(MAX($N$8:$N$23),param!A$2:B$91,2,FALSE)-25,VLOOKUP(N23,param!A$2:B$91,2,FALSE))))</f>
        <v>0</v>
      </c>
      <c r="P23" s="19">
        <f t="shared" si="1"/>
        <v>0</v>
      </c>
      <c r="Q23" s="36"/>
    </row>
  </sheetData>
  <sheetProtection selectLockedCells="1" sort="0" autoFilter="0"/>
  <autoFilter ref="A7:Q7">
    <sortState ref="A8:Q23">
      <sortCondition sortBy="value" ref="N8:N23"/>
    </sortState>
  </autoFilter>
  <mergeCells count="2">
    <mergeCell ref="A2:Q2"/>
    <mergeCell ref="A3:Q3"/>
  </mergeCells>
  <printOptions/>
  <pageMargins left="0.3937007874015748" right="0.3937007874015748" top="0.1968503937007874" bottom="0.1968503937007874" header="0.5118110236220472" footer="0.5118110236220472"/>
  <pageSetup fitToHeight="2" fitToWidth="1" orientation="landscape" paperSize="9" scale="70" r:id="rId1"/>
</worksheet>
</file>

<file path=xl/worksheets/sheet9.xml><?xml version="1.0" encoding="utf-8"?>
<worksheet xmlns="http://schemas.openxmlformats.org/spreadsheetml/2006/main" xmlns:r="http://schemas.openxmlformats.org/officeDocument/2006/relationships">
  <sheetPr>
    <pageSetUpPr fitToPage="1"/>
  </sheetPr>
  <dimension ref="A1:Q39"/>
  <sheetViews>
    <sheetView zoomScalePageLayoutView="0" workbookViewId="0" topLeftCell="A1">
      <selection activeCell="G35" sqref="G35"/>
    </sheetView>
  </sheetViews>
  <sheetFormatPr defaultColWidth="11.421875" defaultRowHeight="12.75"/>
  <cols>
    <col min="1" max="1" width="6.421875" style="4" customWidth="1"/>
    <col min="2" max="2" width="27.28125" style="1" bestFit="1" customWidth="1"/>
    <col min="3" max="3" width="11.28125" style="1" bestFit="1" customWidth="1"/>
    <col min="4" max="4" width="5.7109375" style="9" bestFit="1" customWidth="1"/>
    <col min="5" max="5" width="11.00390625" style="1" bestFit="1" customWidth="1"/>
    <col min="6" max="6" width="13.00390625" style="1" bestFit="1" customWidth="1"/>
    <col min="7" max="7" width="32.28125" style="1" bestFit="1" customWidth="1"/>
    <col min="8" max="8" width="10.7109375" style="9" customWidth="1"/>
    <col min="9" max="9" width="8.7109375" style="9" customWidth="1"/>
    <col min="10" max="11" width="10.7109375" style="9" customWidth="1"/>
    <col min="12" max="12" width="9.7109375" style="9" customWidth="1"/>
    <col min="13" max="13" width="7.7109375" style="9" customWidth="1"/>
    <col min="14" max="14" width="9.7109375" style="9" customWidth="1"/>
    <col min="15" max="16" width="7.7109375" style="1" customWidth="1"/>
    <col min="17" max="17" width="11.421875" style="2" customWidth="1"/>
    <col min="18" max="16384" width="11.421875" style="1" customWidth="1"/>
  </cols>
  <sheetData>
    <row r="1" spans="1:17" ht="12.75">
      <c r="A1" s="41" t="str">
        <f>param!$L$2</f>
        <v>Annecy Cyclisme Compétition</v>
      </c>
      <c r="Q1" s="44">
        <f>param!$J$2</f>
        <v>41882</v>
      </c>
    </row>
    <row r="2" spans="1:17" ht="18">
      <c r="A2" s="60" t="str">
        <f>param!$N$2</f>
        <v>TDJC Prix de la ville d'Annecy</v>
      </c>
      <c r="B2" s="61"/>
      <c r="C2" s="61"/>
      <c r="D2" s="61"/>
      <c r="E2" s="61"/>
      <c r="F2" s="61"/>
      <c r="G2" s="61"/>
      <c r="H2" s="61"/>
      <c r="I2" s="61"/>
      <c r="J2" s="61"/>
      <c r="K2" s="61"/>
      <c r="L2" s="61"/>
      <c r="M2" s="61"/>
      <c r="N2" s="61"/>
      <c r="O2" s="61"/>
      <c r="P2" s="61"/>
      <c r="Q2" s="61"/>
    </row>
    <row r="3" spans="1:17" ht="15">
      <c r="A3" s="62" t="str">
        <f ca="1">MID(CELL("nomfichier",$A$1),FIND("]",CELL("nomfichier",$A$1))+1,50)</f>
        <v>Minimes (H)</v>
      </c>
      <c r="B3" s="62"/>
      <c r="C3" s="62"/>
      <c r="D3" s="62"/>
      <c r="E3" s="62"/>
      <c r="F3" s="62"/>
      <c r="G3" s="62"/>
      <c r="H3" s="62"/>
      <c r="I3" s="62"/>
      <c r="J3" s="62"/>
      <c r="K3" s="62"/>
      <c r="L3" s="62"/>
      <c r="M3" s="62"/>
      <c r="N3" s="62"/>
      <c r="O3" s="62"/>
      <c r="P3" s="62"/>
      <c r="Q3" s="62"/>
    </row>
    <row r="4" spans="2:14" s="2" customFormat="1" ht="12.75">
      <c r="B4" s="20" t="s">
        <v>88</v>
      </c>
      <c r="D4" s="3"/>
      <c r="H4" s="3"/>
      <c r="I4" s="3"/>
      <c r="J4" s="3"/>
      <c r="K4" s="3"/>
      <c r="L4" s="3"/>
      <c r="M4" s="3"/>
      <c r="N4" s="3"/>
    </row>
    <row r="5" spans="2:14" s="2" customFormat="1" ht="12.75">
      <c r="B5" s="20" t="s">
        <v>98</v>
      </c>
      <c r="D5" s="3"/>
      <c r="H5" s="3"/>
      <c r="I5" s="3"/>
      <c r="J5" s="3"/>
      <c r="K5" s="3"/>
      <c r="L5" s="3"/>
      <c r="M5" s="3"/>
      <c r="N5" s="3"/>
    </row>
    <row r="6" spans="1:16" s="2" customFormat="1" ht="12.75">
      <c r="A6" s="3" t="s">
        <v>90</v>
      </c>
      <c r="B6" s="20" t="s">
        <v>99</v>
      </c>
      <c r="D6" s="3"/>
      <c r="H6" s="3"/>
      <c r="I6" s="3"/>
      <c r="J6" s="3"/>
      <c r="K6" s="3" t="s">
        <v>89</v>
      </c>
      <c r="L6" s="3"/>
      <c r="M6" s="31" t="str">
        <f>IF(param!$H$2=1,"TRI3.2","")</f>
        <v>TRI3.2</v>
      </c>
      <c r="N6" s="3"/>
      <c r="O6" s="31">
        <f>IF(param!$H$2=2,"TRI3.2","")</f>
      </c>
      <c r="P6" s="3" t="s">
        <v>107</v>
      </c>
    </row>
    <row r="7" spans="1:17" s="8" customFormat="1" ht="50.25" customHeight="1">
      <c r="A7" s="5" t="s">
        <v>6</v>
      </c>
      <c r="B7" s="5" t="s">
        <v>0</v>
      </c>
      <c r="C7" s="5" t="s">
        <v>1</v>
      </c>
      <c r="D7" s="5" t="s">
        <v>2</v>
      </c>
      <c r="E7" s="5" t="s">
        <v>3</v>
      </c>
      <c r="F7" s="6" t="s">
        <v>5</v>
      </c>
      <c r="G7" s="5" t="s">
        <v>4</v>
      </c>
      <c r="H7" s="7" t="s">
        <v>91</v>
      </c>
      <c r="I7" s="7" t="s">
        <v>83</v>
      </c>
      <c r="J7" s="18" t="s">
        <v>92</v>
      </c>
      <c r="K7" s="18" t="s">
        <v>93</v>
      </c>
      <c r="L7" s="7" t="s">
        <v>94</v>
      </c>
      <c r="M7" s="18" t="s">
        <v>86</v>
      </c>
      <c r="N7" s="7" t="s">
        <v>95</v>
      </c>
      <c r="O7" s="18" t="s">
        <v>85</v>
      </c>
      <c r="P7" s="18" t="s">
        <v>96</v>
      </c>
      <c r="Q7" s="7" t="s">
        <v>84</v>
      </c>
    </row>
    <row r="8" spans="1:17" ht="12.75">
      <c r="A8" s="49">
        <v>190</v>
      </c>
      <c r="B8" s="33" t="s">
        <v>152</v>
      </c>
      <c r="C8" s="33" t="s">
        <v>41</v>
      </c>
      <c r="D8" s="33" t="s">
        <v>9</v>
      </c>
      <c r="E8" s="33" t="s">
        <v>480</v>
      </c>
      <c r="F8" s="33"/>
      <c r="G8" s="33" t="s">
        <v>217</v>
      </c>
      <c r="H8" s="34">
        <v>0.00032050925925925926</v>
      </c>
      <c r="I8" s="32"/>
      <c r="J8" s="21">
        <f>I8*param!$F$2</f>
        <v>0</v>
      </c>
      <c r="K8" s="21">
        <f aca="true" t="shared" si="0" ref="K8:K39">IF(OR(L8="NP",L8="Ab"),"99:99:99",H8+J8)</f>
        <v>0.00032050925925925926</v>
      </c>
      <c r="L8" s="32">
        <v>1</v>
      </c>
      <c r="M8" s="42">
        <f>IF(L8="","",IF(L8="NP",0,IF(L8="Ab",VLOOKUP(MAX($L$8:$L$39),param!A$2:B$91,2,FALSE)-25,VLOOKUP(L8,param!A$2:B$91,2,FALSE))))</f>
        <v>202</v>
      </c>
      <c r="N8" s="35">
        <v>2</v>
      </c>
      <c r="O8" s="19">
        <f>IF(N8="","",IF(N8="NP",0,IF(N8="Ab",VLOOKUP(MAX($N$8:$N$39),param!A$2:B$91,2,FALSE)-25,VLOOKUP(N8,param!A$2:B$91,2,FALSE))))</f>
        <v>191</v>
      </c>
      <c r="P8" s="19">
        <f aca="true" t="shared" si="1" ref="P8:P39">IF(OR(L8="",N8=""),"",M8+O8)</f>
        <v>393</v>
      </c>
      <c r="Q8" s="36" t="s">
        <v>520</v>
      </c>
    </row>
    <row r="9" spans="1:17" ht="12.75">
      <c r="A9" s="49">
        <v>183</v>
      </c>
      <c r="B9" s="33" t="s">
        <v>463</v>
      </c>
      <c r="C9" s="33" t="s">
        <v>464</v>
      </c>
      <c r="D9" s="33" t="s">
        <v>9</v>
      </c>
      <c r="E9" s="33" t="s">
        <v>465</v>
      </c>
      <c r="F9" s="33"/>
      <c r="G9" s="33" t="s">
        <v>8</v>
      </c>
      <c r="H9" s="51">
        <v>0.0003250694444444444</v>
      </c>
      <c r="I9" s="32"/>
      <c r="J9" s="21">
        <f>I9*param!$F$2</f>
        <v>0</v>
      </c>
      <c r="K9" s="21">
        <f t="shared" si="0"/>
        <v>0.0003250694444444444</v>
      </c>
      <c r="L9" s="32">
        <v>2</v>
      </c>
      <c r="M9" s="42">
        <f>IF(L9="","",IF(L9="NP",0,IF(L9="Ab",VLOOKUP(MAX($L$8:$L$39),param!A$2:B$91,2,FALSE)-25,VLOOKUP(L9,param!A$2:B$91,2,FALSE))))</f>
        <v>191</v>
      </c>
      <c r="N9" s="35">
        <v>3</v>
      </c>
      <c r="O9" s="19">
        <f>IF(N9="","",IF(N9="NP",0,IF(N9="Ab",VLOOKUP(MAX($N$8:$N$39),param!A$2:B$91,2,FALSE)-25,VLOOKUP(N9,param!A$2:B$91,2,FALSE))))</f>
        <v>181</v>
      </c>
      <c r="P9" s="19">
        <f t="shared" si="1"/>
        <v>372</v>
      </c>
      <c r="Q9" s="36" t="s">
        <v>521</v>
      </c>
    </row>
    <row r="10" spans="1:17" ht="12.75">
      <c r="A10" s="49">
        <v>186</v>
      </c>
      <c r="B10" s="33" t="s">
        <v>243</v>
      </c>
      <c r="C10" s="33" t="s">
        <v>237</v>
      </c>
      <c r="D10" s="33" t="s">
        <v>9</v>
      </c>
      <c r="E10" s="33" t="s">
        <v>472</v>
      </c>
      <c r="F10" s="33"/>
      <c r="G10" s="33" t="s">
        <v>8</v>
      </c>
      <c r="H10" s="34">
        <v>0.00032971064814814815</v>
      </c>
      <c r="I10" s="32"/>
      <c r="J10" s="21">
        <f>I10*param!$F$2</f>
        <v>0</v>
      </c>
      <c r="K10" s="21">
        <f t="shared" si="0"/>
        <v>0.00032971064814814815</v>
      </c>
      <c r="L10" s="32">
        <v>3</v>
      </c>
      <c r="M10" s="42">
        <f>IF(L10="","",IF(L10="NP",0,IF(L10="Ab",VLOOKUP(MAX($L$8:$L$39),param!A$2:B$91,2,FALSE)-25,VLOOKUP(L10,param!A$2:B$91,2,FALSE))))</f>
        <v>181</v>
      </c>
      <c r="N10" s="35">
        <v>8</v>
      </c>
      <c r="O10" s="19">
        <f>IF(N10="","",IF(N10="NP",0,IF(N10="Ab",VLOOKUP(MAX($N$8:$N$39),param!A$2:B$91,2,FALSE)-25,VLOOKUP(N10,param!A$2:B$91,2,FALSE))))</f>
        <v>136</v>
      </c>
      <c r="P10" s="19">
        <f t="shared" si="1"/>
        <v>317</v>
      </c>
      <c r="Q10" s="36" t="s">
        <v>522</v>
      </c>
    </row>
    <row r="11" spans="1:17" ht="12.75">
      <c r="A11" s="49">
        <v>178</v>
      </c>
      <c r="B11" s="33" t="s">
        <v>449</v>
      </c>
      <c r="C11" s="33" t="s">
        <v>450</v>
      </c>
      <c r="D11" s="33" t="s">
        <v>9</v>
      </c>
      <c r="E11" s="33" t="s">
        <v>451</v>
      </c>
      <c r="F11" s="33"/>
      <c r="G11" s="33" t="s">
        <v>140</v>
      </c>
      <c r="H11" s="34">
        <v>0.0003561226851851852</v>
      </c>
      <c r="I11" s="32"/>
      <c r="J11" s="21">
        <f>I11*param!$F$2</f>
        <v>0</v>
      </c>
      <c r="K11" s="21">
        <f t="shared" si="0"/>
        <v>0.0003561226851851852</v>
      </c>
      <c r="L11" s="32">
        <v>14</v>
      </c>
      <c r="M11" s="42">
        <f>IF(L11="","",IF(L11="NP",0,IF(L11="Ab",VLOOKUP(MAX($L$8:$L$39),param!A$2:B$91,2,FALSE)-25,VLOOKUP(L11,param!A$2:B$91,2,FALSE))))</f>
        <v>100</v>
      </c>
      <c r="N11" s="35">
        <v>1</v>
      </c>
      <c r="O11" s="19">
        <f>IF(N11="","",IF(N11="NP",0,IF(N11="Ab",VLOOKUP(MAX($N$8:$N$39),param!A$2:B$91,2,FALSE)-25,VLOOKUP(N11,param!A$2:B$91,2,FALSE))))</f>
        <v>202</v>
      </c>
      <c r="P11" s="19">
        <f t="shared" si="1"/>
        <v>302</v>
      </c>
      <c r="Q11" s="36" t="s">
        <v>523</v>
      </c>
    </row>
    <row r="12" spans="1:17" ht="12.75">
      <c r="A12" s="49">
        <v>195</v>
      </c>
      <c r="B12" s="33" t="s">
        <v>489</v>
      </c>
      <c r="C12" s="33" t="s">
        <v>490</v>
      </c>
      <c r="D12" s="33" t="s">
        <v>9</v>
      </c>
      <c r="E12" s="33" t="s">
        <v>491</v>
      </c>
      <c r="F12" s="33"/>
      <c r="G12" s="33" t="s">
        <v>50</v>
      </c>
      <c r="H12" s="34">
        <v>0.0003474189814814815</v>
      </c>
      <c r="I12" s="32"/>
      <c r="J12" s="21">
        <f>I12*param!$F$2</f>
        <v>0</v>
      </c>
      <c r="K12" s="21">
        <f t="shared" si="0"/>
        <v>0.0003474189814814815</v>
      </c>
      <c r="L12" s="32">
        <v>8</v>
      </c>
      <c r="M12" s="42">
        <f>IF(L12="","",IF(L12="NP",0,IF(L12="Ab",VLOOKUP(MAX($L$8:$L$39),param!A$2:B$91,2,FALSE)-25,VLOOKUP(L12,param!A$2:B$91,2,FALSE))))</f>
        <v>136</v>
      </c>
      <c r="N12" s="35">
        <v>6</v>
      </c>
      <c r="O12" s="19">
        <f>IF(N12="","",IF(N12="NP",0,IF(N12="Ab",VLOOKUP(MAX($N$8:$N$39),param!A$2:B$91,2,FALSE)-25,VLOOKUP(N12,param!A$2:B$91,2,FALSE))))</f>
        <v>152</v>
      </c>
      <c r="P12" s="19">
        <f t="shared" si="1"/>
        <v>288</v>
      </c>
      <c r="Q12" s="36" t="s">
        <v>524</v>
      </c>
    </row>
    <row r="13" spans="1:17" ht="12.75">
      <c r="A13" s="49">
        <v>194</v>
      </c>
      <c r="B13" s="33" t="s">
        <v>486</v>
      </c>
      <c r="C13" s="33" t="s">
        <v>487</v>
      </c>
      <c r="D13" s="33" t="s">
        <v>9</v>
      </c>
      <c r="E13" s="33" t="s">
        <v>488</v>
      </c>
      <c r="F13" s="33"/>
      <c r="G13" s="33" t="s">
        <v>50</v>
      </c>
      <c r="H13" s="34">
        <v>0.00035144675925925925</v>
      </c>
      <c r="I13" s="32"/>
      <c r="J13" s="21">
        <f>I13*param!$F$2</f>
        <v>0</v>
      </c>
      <c r="K13" s="21">
        <f t="shared" si="0"/>
        <v>0.00035144675925925925</v>
      </c>
      <c r="L13" s="32">
        <v>11</v>
      </c>
      <c r="M13" s="42">
        <f>IF(L13="","",IF(L13="NP",0,IF(L13="Ab",VLOOKUP(MAX($L$8:$L$39),param!A$2:B$91,2,FALSE)-25,VLOOKUP(L13,param!A$2:B$91,2,FALSE))))</f>
        <v>115</v>
      </c>
      <c r="N13" s="35">
        <v>4</v>
      </c>
      <c r="O13" s="19">
        <f>IF(N13="","",IF(N13="NP",0,IF(N13="Ab",VLOOKUP(MAX($N$8:$N$39),param!A$2:B$91,2,FALSE)-25,VLOOKUP(N13,param!A$2:B$91,2,FALSE))))</f>
        <v>171</v>
      </c>
      <c r="P13" s="19">
        <f t="shared" si="1"/>
        <v>286</v>
      </c>
      <c r="Q13" s="36" t="s">
        <v>525</v>
      </c>
    </row>
    <row r="14" spans="1:17" ht="12.75">
      <c r="A14" s="49">
        <v>182</v>
      </c>
      <c r="B14" s="33" t="s">
        <v>460</v>
      </c>
      <c r="C14" s="33" t="s">
        <v>461</v>
      </c>
      <c r="D14" s="33" t="s">
        <v>9</v>
      </c>
      <c r="E14" s="33" t="s">
        <v>462</v>
      </c>
      <c r="F14" s="33"/>
      <c r="G14" s="33" t="s">
        <v>8</v>
      </c>
      <c r="H14" s="34">
        <v>0.0003385532407407408</v>
      </c>
      <c r="I14" s="32"/>
      <c r="J14" s="21">
        <f>I14*param!$F$2</f>
        <v>0</v>
      </c>
      <c r="K14" s="21">
        <f t="shared" si="0"/>
        <v>0.0003385532407407408</v>
      </c>
      <c r="L14" s="32">
        <v>5</v>
      </c>
      <c r="M14" s="42">
        <f>IF(L14="","",IF(L14="NP",0,IF(L14="Ab",VLOOKUP(MAX($L$8:$L$39),param!A$2:B$91,2,FALSE)-25,VLOOKUP(L14,param!A$2:B$91,2,FALSE))))</f>
        <v>161</v>
      </c>
      <c r="N14" s="35">
        <v>10</v>
      </c>
      <c r="O14" s="19">
        <f>IF(N14="","",IF(N14="NP",0,IF(N14="Ab",VLOOKUP(MAX($N$8:$N$39),param!A$2:B$91,2,FALSE)-25,VLOOKUP(N14,param!A$2:B$91,2,FALSE))))</f>
        <v>120</v>
      </c>
      <c r="P14" s="19">
        <f t="shared" si="1"/>
        <v>281</v>
      </c>
      <c r="Q14" s="36" t="s">
        <v>526</v>
      </c>
    </row>
    <row r="15" spans="1:17" ht="12.75">
      <c r="A15" s="49">
        <v>179</v>
      </c>
      <c r="B15" s="33" t="s">
        <v>452</v>
      </c>
      <c r="C15" s="33" t="s">
        <v>453</v>
      </c>
      <c r="D15" s="33" t="s">
        <v>9</v>
      </c>
      <c r="E15" s="33" t="s">
        <v>454</v>
      </c>
      <c r="F15" s="33"/>
      <c r="G15" s="33" t="s">
        <v>140</v>
      </c>
      <c r="H15" s="34">
        <v>0.00035270833333333335</v>
      </c>
      <c r="I15" s="32"/>
      <c r="J15" s="21">
        <f>I15*param!$F$2</f>
        <v>0</v>
      </c>
      <c r="K15" s="21">
        <f t="shared" si="0"/>
        <v>0.00035270833333333335</v>
      </c>
      <c r="L15" s="32">
        <v>12</v>
      </c>
      <c r="M15" s="42">
        <f>IF(L15="","",IF(L15="NP",0,IF(L15="Ab",VLOOKUP(MAX($L$8:$L$39),param!A$2:B$91,2,FALSE)-25,VLOOKUP(L15,param!A$2:B$91,2,FALSE))))</f>
        <v>110</v>
      </c>
      <c r="N15" s="35">
        <v>5</v>
      </c>
      <c r="O15" s="19">
        <f>IF(N15="","",IF(N15="NP",0,IF(N15="Ab",VLOOKUP(MAX($N$8:$N$39),param!A$2:B$91,2,FALSE)-25,VLOOKUP(N15,param!A$2:B$91,2,FALSE))))</f>
        <v>161</v>
      </c>
      <c r="P15" s="19">
        <f t="shared" si="1"/>
        <v>271</v>
      </c>
      <c r="Q15" s="36" t="s">
        <v>527</v>
      </c>
    </row>
    <row r="16" spans="1:17" ht="12.75">
      <c r="A16" s="49">
        <v>193</v>
      </c>
      <c r="B16" s="33" t="s">
        <v>395</v>
      </c>
      <c r="C16" s="33" t="s">
        <v>379</v>
      </c>
      <c r="D16" s="33" t="s">
        <v>9</v>
      </c>
      <c r="E16" s="33" t="s">
        <v>485</v>
      </c>
      <c r="F16" s="33"/>
      <c r="G16" s="33" t="s">
        <v>21</v>
      </c>
      <c r="H16" s="34">
        <v>0.000332037037037037</v>
      </c>
      <c r="I16" s="32"/>
      <c r="J16" s="21">
        <f>I16*param!$F$2</f>
        <v>0</v>
      </c>
      <c r="K16" s="21">
        <f t="shared" si="0"/>
        <v>0.000332037037037037</v>
      </c>
      <c r="L16" s="32">
        <v>4</v>
      </c>
      <c r="M16" s="42">
        <f>IF(L16="","",IF(L16="NP",0,IF(L16="Ab",VLOOKUP(MAX($L$8:$L$39),param!A$2:B$91,2,FALSE)-25,VLOOKUP(L16,param!A$2:B$91,2,FALSE))))</f>
        <v>171</v>
      </c>
      <c r="N16" s="35">
        <v>18</v>
      </c>
      <c r="O16" s="19">
        <f>IF(N16="","",IF(N16="NP",0,IF(N16="Ab",VLOOKUP(MAX($N$8:$N$39),param!A$2:B$91,2,FALSE)-25,VLOOKUP(N16,param!A$2:B$91,2,FALSE))))</f>
        <v>86</v>
      </c>
      <c r="P16" s="19">
        <f t="shared" si="1"/>
        <v>257</v>
      </c>
      <c r="Q16" s="36" t="s">
        <v>529</v>
      </c>
    </row>
    <row r="17" spans="1:17" ht="12.75">
      <c r="A17" s="49">
        <v>181</v>
      </c>
      <c r="B17" s="33" t="s">
        <v>457</v>
      </c>
      <c r="C17" s="33" t="s">
        <v>458</v>
      </c>
      <c r="D17" s="33" t="s">
        <v>9</v>
      </c>
      <c r="E17" s="33" t="s">
        <v>459</v>
      </c>
      <c r="F17" s="33"/>
      <c r="G17" s="33" t="s">
        <v>8</v>
      </c>
      <c r="H17" s="34">
        <v>0.0003417708333333333</v>
      </c>
      <c r="I17" s="32"/>
      <c r="J17" s="21">
        <f>I17*param!$F$2</f>
        <v>0</v>
      </c>
      <c r="K17" s="21">
        <f t="shared" si="0"/>
        <v>0.0003417708333333333</v>
      </c>
      <c r="L17" s="32">
        <v>6</v>
      </c>
      <c r="M17" s="42">
        <f>IF(L17="","",IF(L17="NP",0,IF(L17="Ab",VLOOKUP(MAX($L$8:$L$39),param!A$2:B$91,2,FALSE)-25,VLOOKUP(L17,param!A$2:B$91,2,FALSE))))</f>
        <v>152</v>
      </c>
      <c r="N17" s="35">
        <v>14</v>
      </c>
      <c r="O17" s="19">
        <f>IF(N17="","",IF(N17="NP",0,IF(N17="Ab",VLOOKUP(MAX($N$8:$N$39),param!A$2:B$91,2,FALSE)-25,VLOOKUP(N17,param!A$2:B$91,2,FALSE))))</f>
        <v>100</v>
      </c>
      <c r="P17" s="19">
        <f t="shared" si="1"/>
        <v>252</v>
      </c>
      <c r="Q17" s="36" t="s">
        <v>530</v>
      </c>
    </row>
    <row r="18" spans="1:17" ht="12.75">
      <c r="A18" s="49">
        <v>189</v>
      </c>
      <c r="B18" s="33" t="s">
        <v>302</v>
      </c>
      <c r="C18" s="33" t="s">
        <v>478</v>
      </c>
      <c r="D18" s="33" t="s">
        <v>9</v>
      </c>
      <c r="E18" s="33" t="s">
        <v>479</v>
      </c>
      <c r="F18" s="33"/>
      <c r="G18" s="33" t="s">
        <v>217</v>
      </c>
      <c r="H18" s="34">
        <v>0.00035050925925925923</v>
      </c>
      <c r="I18" s="32"/>
      <c r="J18" s="21">
        <f>I18*param!$F$2</f>
        <v>0</v>
      </c>
      <c r="K18" s="21">
        <f t="shared" si="0"/>
        <v>0.00035050925925925923</v>
      </c>
      <c r="L18" s="32">
        <v>9</v>
      </c>
      <c r="M18" s="42">
        <f>IF(L18="","",IF(L18="NP",0,IF(L18="Ab",VLOOKUP(MAX($L$8:$L$39),param!A$2:B$91,2,FALSE)-25,VLOOKUP(L18,param!A$2:B$91,2,FALSE))))</f>
        <v>128</v>
      </c>
      <c r="N18" s="35">
        <v>11</v>
      </c>
      <c r="O18" s="19">
        <f>IF(N18="","",IF(N18="NP",0,IF(N18="Ab",VLOOKUP(MAX($N$8:$N$39),param!A$2:B$91,2,FALSE)-25,VLOOKUP(N18,param!A$2:B$91,2,FALSE))))</f>
        <v>115</v>
      </c>
      <c r="P18" s="19">
        <f t="shared" si="1"/>
        <v>243</v>
      </c>
      <c r="Q18" s="36" t="s">
        <v>531</v>
      </c>
    </row>
    <row r="19" spans="1:17" ht="12.75">
      <c r="A19" s="49">
        <v>184</v>
      </c>
      <c r="B19" s="33" t="s">
        <v>466</v>
      </c>
      <c r="C19" s="33" t="s">
        <v>467</v>
      </c>
      <c r="D19" s="33" t="s">
        <v>9</v>
      </c>
      <c r="E19" s="33" t="s">
        <v>468</v>
      </c>
      <c r="F19" s="33"/>
      <c r="G19" s="33" t="s">
        <v>8</v>
      </c>
      <c r="H19" s="34">
        <v>0.0003512384259259259</v>
      </c>
      <c r="I19" s="32"/>
      <c r="J19" s="21">
        <f>I19*param!$F$2</f>
        <v>0</v>
      </c>
      <c r="K19" s="21">
        <f t="shared" si="0"/>
        <v>0.0003512384259259259</v>
      </c>
      <c r="L19" s="32">
        <v>10</v>
      </c>
      <c r="M19" s="42">
        <f>IF(L19="","",IF(L19="NP",0,IF(L19="Ab",VLOOKUP(MAX($L$8:$L$39),param!A$2:B$91,2,FALSE)-25,VLOOKUP(L19,param!A$2:B$91,2,FALSE))))</f>
        <v>120</v>
      </c>
      <c r="N19" s="35">
        <v>12</v>
      </c>
      <c r="O19" s="19">
        <f>IF(N19="","",IF(N19="NP",0,IF(N19="Ab",VLOOKUP(MAX($N$8:$N$39),param!A$2:B$91,2,FALSE)-25,VLOOKUP(N19,param!A$2:B$91,2,FALSE))))</f>
        <v>110</v>
      </c>
      <c r="P19" s="19">
        <f t="shared" si="1"/>
        <v>230</v>
      </c>
      <c r="Q19" s="36" t="s">
        <v>532</v>
      </c>
    </row>
    <row r="20" spans="1:17" ht="12.75">
      <c r="A20" s="49">
        <v>175</v>
      </c>
      <c r="B20" s="33" t="s">
        <v>331</v>
      </c>
      <c r="C20" s="33" t="s">
        <v>372</v>
      </c>
      <c r="D20" s="33" t="s">
        <v>9</v>
      </c>
      <c r="E20" s="33" t="s">
        <v>445</v>
      </c>
      <c r="F20" s="33"/>
      <c r="G20" s="33" t="s">
        <v>279</v>
      </c>
      <c r="H20" s="34">
        <v>0.00037902777777777777</v>
      </c>
      <c r="I20" s="32"/>
      <c r="J20" s="21">
        <f>I20*param!$F$2</f>
        <v>0</v>
      </c>
      <c r="K20" s="21">
        <f t="shared" si="0"/>
        <v>0.00037902777777777777</v>
      </c>
      <c r="L20" s="32">
        <v>20</v>
      </c>
      <c r="M20" s="42">
        <f>IF(L20="","",IF(L20="NP",0,IF(L20="Ab",VLOOKUP(MAX($L$8:$L$39),param!A$2:B$91,2,FALSE)-25,VLOOKUP(L20,param!A$2:B$91,2,FALSE))))</f>
        <v>80</v>
      </c>
      <c r="N20" s="35">
        <v>7</v>
      </c>
      <c r="O20" s="19">
        <f>IF(N20="","",IF(N20="NP",0,IF(N20="Ab",VLOOKUP(MAX($N$8:$N$39),param!A$2:B$91,2,FALSE)-25,VLOOKUP(N20,param!A$2:B$91,2,FALSE))))</f>
        <v>144</v>
      </c>
      <c r="P20" s="19">
        <f t="shared" si="1"/>
        <v>224</v>
      </c>
      <c r="Q20" s="36" t="s">
        <v>533</v>
      </c>
    </row>
    <row r="21" spans="1:17" ht="12.75">
      <c r="A21" s="49">
        <v>196</v>
      </c>
      <c r="B21" s="33" t="s">
        <v>492</v>
      </c>
      <c r="C21" s="33" t="s">
        <v>493</v>
      </c>
      <c r="D21" s="33" t="s">
        <v>9</v>
      </c>
      <c r="E21" s="33" t="s">
        <v>494</v>
      </c>
      <c r="F21" s="33"/>
      <c r="G21" s="33" t="s">
        <v>50</v>
      </c>
      <c r="H21" s="34">
        <v>0.0003428472222222222</v>
      </c>
      <c r="I21" s="32"/>
      <c r="J21" s="21">
        <f>I21*param!$F$2</f>
        <v>0</v>
      </c>
      <c r="K21" s="21">
        <f t="shared" si="0"/>
        <v>0.0003428472222222222</v>
      </c>
      <c r="L21" s="32">
        <v>7</v>
      </c>
      <c r="M21" s="42">
        <f>IF(L21="","",IF(L21="NP",0,IF(L21="Ab",VLOOKUP(MAX($L$8:$L$39),param!A$2:B$91,2,FALSE)-25,VLOOKUP(L21,param!A$2:B$91,2,FALSE))))</f>
        <v>144</v>
      </c>
      <c r="N21" s="35">
        <v>25</v>
      </c>
      <c r="O21" s="19">
        <f>IF(N21="","",IF(N21="NP",0,IF(N21="Ab",VLOOKUP(MAX($N$8:$N$39),param!A$2:B$91,2,FALSE)-25,VLOOKUP(N21,param!A$2:B$91,2,FALSE))))</f>
        <v>70</v>
      </c>
      <c r="P21" s="19">
        <f t="shared" si="1"/>
        <v>214</v>
      </c>
      <c r="Q21" s="36" t="s">
        <v>534</v>
      </c>
    </row>
    <row r="22" spans="1:17" ht="12.75">
      <c r="A22" s="49">
        <v>187</v>
      </c>
      <c r="B22" s="33" t="s">
        <v>473</v>
      </c>
      <c r="C22" s="33" t="s">
        <v>474</v>
      </c>
      <c r="D22" s="33" t="s">
        <v>9</v>
      </c>
      <c r="E22" s="33" t="s">
        <v>475</v>
      </c>
      <c r="F22" s="33"/>
      <c r="G22" s="33" t="s">
        <v>10</v>
      </c>
      <c r="H22" s="34">
        <v>0.000354386574074074</v>
      </c>
      <c r="I22" s="32"/>
      <c r="J22" s="21">
        <f>I22*param!$F$2</f>
        <v>0</v>
      </c>
      <c r="K22" s="21">
        <f t="shared" si="0"/>
        <v>0.000354386574074074</v>
      </c>
      <c r="L22" s="32">
        <v>13</v>
      </c>
      <c r="M22" s="42">
        <f>IF(L22="","",IF(L22="NP",0,IF(L22="Ab",VLOOKUP(MAX($L$8:$L$39),param!A$2:B$91,2,FALSE)-25,VLOOKUP(L22,param!A$2:B$91,2,FALSE))))</f>
        <v>105</v>
      </c>
      <c r="N22" s="35">
        <v>15</v>
      </c>
      <c r="O22" s="19">
        <f>IF(N22="","",IF(N22="NP",0,IF(N22="Ab",VLOOKUP(MAX($N$8:$N$39),param!A$2:B$91,2,FALSE)-25,VLOOKUP(N22,param!A$2:B$91,2,FALSE))))</f>
        <v>95</v>
      </c>
      <c r="P22" s="19">
        <f t="shared" si="1"/>
        <v>200</v>
      </c>
      <c r="Q22" s="36" t="s">
        <v>535</v>
      </c>
    </row>
    <row r="23" spans="1:17" ht="12.75">
      <c r="A23" s="49">
        <v>191</v>
      </c>
      <c r="B23" s="33" t="s">
        <v>47</v>
      </c>
      <c r="C23" s="33" t="s">
        <v>64</v>
      </c>
      <c r="D23" s="33" t="s">
        <v>9</v>
      </c>
      <c r="E23" s="33" t="s">
        <v>481</v>
      </c>
      <c r="F23" s="33"/>
      <c r="G23" s="33" t="s">
        <v>174</v>
      </c>
      <c r="H23" s="34">
        <v>0.00039592592592592587</v>
      </c>
      <c r="I23" s="32"/>
      <c r="J23" s="21">
        <f>I23*param!$F$2</f>
        <v>0</v>
      </c>
      <c r="K23" s="21">
        <f t="shared" si="0"/>
        <v>0.00039592592592592587</v>
      </c>
      <c r="L23" s="32">
        <v>25</v>
      </c>
      <c r="M23" s="42">
        <f>IF(L23="","",IF(L23="NP",0,IF(L23="Ab",VLOOKUP(MAX($L$8:$L$39),param!A$2:B$91,2,FALSE)-25,VLOOKUP(L23,param!A$2:B$91,2,FALSE))))</f>
        <v>70</v>
      </c>
      <c r="N23" s="35">
        <v>13</v>
      </c>
      <c r="O23" s="19">
        <f>IF(N23="","",IF(N23="NP",0,IF(N23="Ab",VLOOKUP(MAX($N$8:$N$39),param!A$2:B$91,2,FALSE)-25,VLOOKUP(N23,param!A$2:B$91,2,FALSE))))</f>
        <v>105</v>
      </c>
      <c r="P23" s="19">
        <f t="shared" si="1"/>
        <v>175</v>
      </c>
      <c r="Q23" s="36" t="s">
        <v>536</v>
      </c>
    </row>
    <row r="24" spans="1:17" ht="12.75">
      <c r="A24" s="49">
        <v>188</v>
      </c>
      <c r="B24" s="33" t="s">
        <v>476</v>
      </c>
      <c r="C24" s="33" t="s">
        <v>53</v>
      </c>
      <c r="D24" s="33" t="s">
        <v>9</v>
      </c>
      <c r="E24" s="33" t="s">
        <v>477</v>
      </c>
      <c r="F24" s="33"/>
      <c r="G24" s="33" t="s">
        <v>10</v>
      </c>
      <c r="H24" s="34">
        <v>0.00036472222222222223</v>
      </c>
      <c r="I24" s="32"/>
      <c r="J24" s="21">
        <f>I24*param!$F$2</f>
        <v>0</v>
      </c>
      <c r="K24" s="21">
        <f t="shared" si="0"/>
        <v>0.00036472222222222223</v>
      </c>
      <c r="L24" s="32">
        <v>15</v>
      </c>
      <c r="M24" s="42">
        <f>IF(L24="","",IF(L24="NP",0,IF(L24="Ab",VLOOKUP(MAX($L$8:$L$39),param!A$2:B$91,2,FALSE)-25,VLOOKUP(L24,param!A$2:B$91,2,FALSE))))</f>
        <v>95</v>
      </c>
      <c r="N24" s="35">
        <v>21</v>
      </c>
      <c r="O24" s="19">
        <f>IF(N24="","",IF(N24="NP",0,IF(N24="Ab",VLOOKUP(MAX($N$8:$N$39),param!A$2:B$91,2,FALSE)-25,VLOOKUP(N24,param!A$2:B$91,2,FALSE))))</f>
        <v>78</v>
      </c>
      <c r="P24" s="19">
        <f t="shared" si="1"/>
        <v>173</v>
      </c>
      <c r="Q24" s="36" t="s">
        <v>537</v>
      </c>
    </row>
    <row r="25" spans="1:17" ht="12.75">
      <c r="A25" s="49">
        <v>174</v>
      </c>
      <c r="B25" s="33" t="s">
        <v>442</v>
      </c>
      <c r="C25" s="33" t="s">
        <v>443</v>
      </c>
      <c r="D25" s="33" t="s">
        <v>9</v>
      </c>
      <c r="E25" s="33" t="s">
        <v>444</v>
      </c>
      <c r="F25" s="33"/>
      <c r="G25" s="33" t="s">
        <v>278</v>
      </c>
      <c r="H25" s="34">
        <v>0.0003845138888888889</v>
      </c>
      <c r="I25" s="32"/>
      <c r="J25" s="21">
        <f>I25*param!$F$2</f>
        <v>0</v>
      </c>
      <c r="K25" s="21">
        <f t="shared" si="0"/>
        <v>0.0003845138888888889</v>
      </c>
      <c r="L25" s="32">
        <v>22</v>
      </c>
      <c r="M25" s="42">
        <f>IF(L25="","",IF(L25="NP",0,IF(L25="Ab",VLOOKUP(MAX($L$8:$L$39),param!A$2:B$91,2,FALSE)-25,VLOOKUP(L25,param!A$2:B$91,2,FALSE))))</f>
        <v>76</v>
      </c>
      <c r="N25" s="35">
        <v>16</v>
      </c>
      <c r="O25" s="19">
        <f>IF(N25="","",IF(N25="NP",0,IF(N25="Ab",VLOOKUP(MAX($N$8:$N$39),param!A$2:B$91,2,FALSE)-25,VLOOKUP(N25,param!A$2:B$91,2,FALSE))))</f>
        <v>92</v>
      </c>
      <c r="P25" s="19">
        <f t="shared" si="1"/>
        <v>168</v>
      </c>
      <c r="Q25" s="36" t="s">
        <v>538</v>
      </c>
    </row>
    <row r="26" spans="1:17" ht="12.75">
      <c r="A26" s="49">
        <v>40</v>
      </c>
      <c r="B26" s="50" t="s">
        <v>503</v>
      </c>
      <c r="C26" s="50" t="s">
        <v>504</v>
      </c>
      <c r="D26" s="50" t="s">
        <v>9</v>
      </c>
      <c r="E26" s="50" t="s">
        <v>333</v>
      </c>
      <c r="F26" s="33"/>
      <c r="G26" s="50" t="s">
        <v>502</v>
      </c>
      <c r="H26" s="51">
        <v>0.00038791666666666667</v>
      </c>
      <c r="I26" s="32"/>
      <c r="J26" s="21">
        <f>I26*param!$F$2</f>
        <v>0</v>
      </c>
      <c r="K26" s="21">
        <f t="shared" si="0"/>
        <v>0.00038791666666666667</v>
      </c>
      <c r="L26" s="32">
        <v>23</v>
      </c>
      <c r="M26" s="42">
        <f>IF(L26="","",IF(L26="NP",0,IF(L26="Ab",VLOOKUP(MAX($L$8:$L$39),param!A$2:B$91,2,FALSE)-25,VLOOKUP(L26,param!A$2:B$91,2,FALSE))))</f>
        <v>74</v>
      </c>
      <c r="N26" s="35">
        <v>17</v>
      </c>
      <c r="O26" s="19">
        <f>IF(N26="","",IF(N26="NP",0,IF(N26="Ab",VLOOKUP(MAX($N$8:$N$39),param!A$2:B$91,2,FALSE)-25,VLOOKUP(N26,param!A$2:B$91,2,FALSE))))</f>
        <v>89</v>
      </c>
      <c r="P26" s="19">
        <f t="shared" si="1"/>
        <v>163</v>
      </c>
      <c r="Q26" s="36" t="s">
        <v>539</v>
      </c>
    </row>
    <row r="27" spans="1:17" ht="12.75">
      <c r="A27" s="49">
        <v>197</v>
      </c>
      <c r="B27" s="33" t="s">
        <v>164</v>
      </c>
      <c r="C27" s="33" t="s">
        <v>495</v>
      </c>
      <c r="D27" s="33" t="s">
        <v>9</v>
      </c>
      <c r="E27" s="33" t="s">
        <v>496</v>
      </c>
      <c r="F27" s="33"/>
      <c r="G27" s="33" t="s">
        <v>175</v>
      </c>
      <c r="H27" s="34">
        <v>0.00036881944444444446</v>
      </c>
      <c r="I27" s="32"/>
      <c r="J27" s="21">
        <f>I27*param!$F$2</f>
        <v>0</v>
      </c>
      <c r="K27" s="21">
        <f t="shared" si="0"/>
        <v>0.00036881944444444446</v>
      </c>
      <c r="L27" s="32">
        <v>17</v>
      </c>
      <c r="M27" s="42">
        <f>IF(L27="","",IF(L27="NP",0,IF(L27="Ab",VLOOKUP(MAX($L$8:$L$39),param!A$2:B$91,2,FALSE)-25,VLOOKUP(L27,param!A$2:B$91,2,FALSE))))</f>
        <v>89</v>
      </c>
      <c r="N27" s="35">
        <v>24</v>
      </c>
      <c r="O27" s="19">
        <f>IF(N27="","",IF(N27="NP",0,IF(N27="Ab",VLOOKUP(MAX($N$8:$N$39),param!A$2:B$91,2,FALSE)-25,VLOOKUP(N27,param!A$2:B$91,2,FALSE))))</f>
        <v>72</v>
      </c>
      <c r="P27" s="19">
        <f t="shared" si="1"/>
        <v>161</v>
      </c>
      <c r="Q27" s="36" t="s">
        <v>540</v>
      </c>
    </row>
    <row r="28" spans="1:17" ht="12.75">
      <c r="A28" s="49">
        <v>173</v>
      </c>
      <c r="B28" s="33" t="s">
        <v>440</v>
      </c>
      <c r="C28" s="33" t="s">
        <v>244</v>
      </c>
      <c r="D28" s="33" t="s">
        <v>9</v>
      </c>
      <c r="E28" s="33" t="s">
        <v>441</v>
      </c>
      <c r="F28" s="33"/>
      <c r="G28" s="33" t="s">
        <v>278</v>
      </c>
      <c r="H28" s="34">
        <v>0.00038425925925925927</v>
      </c>
      <c r="I28" s="32"/>
      <c r="J28" s="21">
        <f>I28*param!$F$2</f>
        <v>0</v>
      </c>
      <c r="K28" s="21">
        <f t="shared" si="0"/>
        <v>0.00038425925925925927</v>
      </c>
      <c r="L28" s="32">
        <v>21</v>
      </c>
      <c r="M28" s="42">
        <f>IF(L28="","",IF(L28="NP",0,IF(L28="Ab",VLOOKUP(MAX($L$8:$L$39),param!A$2:B$91,2,FALSE)-25,VLOOKUP(L28,param!A$2:B$91,2,FALSE))))</f>
        <v>78</v>
      </c>
      <c r="N28" s="35">
        <v>19</v>
      </c>
      <c r="O28" s="19">
        <f>IF(N28="","",IF(N28="NP",0,IF(N28="Ab",VLOOKUP(MAX($N$8:$N$39),param!A$2:B$91,2,FALSE)-25,VLOOKUP(N28,param!A$2:B$91,2,FALSE))))</f>
        <v>83</v>
      </c>
      <c r="P28" s="19">
        <f t="shared" si="1"/>
        <v>161</v>
      </c>
      <c r="Q28" s="36" t="s">
        <v>541</v>
      </c>
    </row>
    <row r="29" spans="1:17" ht="12.75">
      <c r="A29" s="49">
        <v>171</v>
      </c>
      <c r="B29" s="33" t="s">
        <v>434</v>
      </c>
      <c r="C29" s="33" t="s">
        <v>435</v>
      </c>
      <c r="D29" s="33" t="s">
        <v>9</v>
      </c>
      <c r="E29" s="33" t="s">
        <v>436</v>
      </c>
      <c r="F29" s="33"/>
      <c r="G29" s="33" t="s">
        <v>278</v>
      </c>
      <c r="H29" s="34">
        <v>0.0003672222222222223</v>
      </c>
      <c r="I29" s="32"/>
      <c r="J29" s="21">
        <f>I29*param!$F$2</f>
        <v>0</v>
      </c>
      <c r="K29" s="21">
        <f t="shared" si="0"/>
        <v>0.0003672222222222223</v>
      </c>
      <c r="L29" s="32">
        <v>16</v>
      </c>
      <c r="M29" s="42">
        <f>IF(L29="","",IF(L29="NP",0,IF(L29="Ab",VLOOKUP(MAX($L$8:$L$39),param!A$2:B$91,2,FALSE)-25,VLOOKUP(L29,param!A$2:B$91,2,FALSE))))</f>
        <v>92</v>
      </c>
      <c r="N29" s="35">
        <v>27</v>
      </c>
      <c r="O29" s="19">
        <f>IF(N29="","",IF(N29="NP",0,IF(N29="Ab",VLOOKUP(MAX($N$8:$N$39),param!A$2:B$91,2,FALSE)-25,VLOOKUP(N29,param!A$2:B$91,2,FALSE))))</f>
        <v>66</v>
      </c>
      <c r="P29" s="19">
        <f t="shared" si="1"/>
        <v>158</v>
      </c>
      <c r="Q29" s="36" t="s">
        <v>542</v>
      </c>
    </row>
    <row r="30" spans="1:17" ht="12.75">
      <c r="A30" s="49">
        <v>180</v>
      </c>
      <c r="B30" s="33" t="s">
        <v>126</v>
      </c>
      <c r="C30" s="33" t="s">
        <v>455</v>
      </c>
      <c r="D30" s="33" t="s">
        <v>9</v>
      </c>
      <c r="E30" s="33" t="s">
        <v>456</v>
      </c>
      <c r="F30" s="33"/>
      <c r="G30" s="33" t="s">
        <v>140</v>
      </c>
      <c r="H30" s="34">
        <v>0.00037891203703703703</v>
      </c>
      <c r="I30" s="32"/>
      <c r="J30" s="21">
        <f>I30*param!$F$2</f>
        <v>0</v>
      </c>
      <c r="K30" s="21">
        <f t="shared" si="0"/>
        <v>0.00037891203703703703</v>
      </c>
      <c r="L30" s="32">
        <v>19</v>
      </c>
      <c r="M30" s="42">
        <f>IF(L30="","",IF(L30="NP",0,IF(L30="Ab",VLOOKUP(MAX($L$8:$L$39),param!A$2:B$91,2,FALSE)-25,VLOOKUP(L30,param!A$2:B$91,2,FALSE))))</f>
        <v>83</v>
      </c>
      <c r="N30" s="35">
        <v>23</v>
      </c>
      <c r="O30" s="19">
        <f>IF(N30="","",IF(N30="NP",0,IF(N30="Ab",VLOOKUP(MAX($N$8:$N$39),param!A$2:B$91,2,FALSE)-25,VLOOKUP(N30,param!A$2:B$91,2,FALSE))))</f>
        <v>74</v>
      </c>
      <c r="P30" s="19">
        <f t="shared" si="1"/>
        <v>157</v>
      </c>
      <c r="Q30" s="36" t="s">
        <v>543</v>
      </c>
    </row>
    <row r="31" spans="1:17" ht="12.75">
      <c r="A31" s="49">
        <v>170</v>
      </c>
      <c r="B31" s="33" t="s">
        <v>432</v>
      </c>
      <c r="C31" s="33" t="s">
        <v>396</v>
      </c>
      <c r="D31" s="33" t="s">
        <v>9</v>
      </c>
      <c r="E31" s="33" t="s">
        <v>433</v>
      </c>
      <c r="F31" s="33"/>
      <c r="G31" s="33" t="s">
        <v>278</v>
      </c>
      <c r="H31" s="34">
        <v>0.00037247685185185186</v>
      </c>
      <c r="I31" s="32"/>
      <c r="J31" s="21">
        <f>I31*param!$F$2</f>
        <v>0</v>
      </c>
      <c r="K31" s="21">
        <f t="shared" si="0"/>
        <v>0.00037247685185185186</v>
      </c>
      <c r="L31" s="32">
        <v>18</v>
      </c>
      <c r="M31" s="42">
        <f>IF(L31="","",IF(L31="NP",0,IF(L31="Ab",VLOOKUP(MAX($L$8:$L$39),param!A$2:B$91,2,FALSE)-25,VLOOKUP(L31,param!A$2:B$91,2,FALSE))))</f>
        <v>86</v>
      </c>
      <c r="N31" s="35">
        <v>26</v>
      </c>
      <c r="O31" s="19">
        <f>IF(N31="","",IF(N31="NP",0,IF(N31="Ab",VLOOKUP(MAX($N$8:$N$39),param!A$2:B$91,2,FALSE)-25,VLOOKUP(N31,param!A$2:B$91,2,FALSE))))</f>
        <v>68</v>
      </c>
      <c r="P31" s="19">
        <f t="shared" si="1"/>
        <v>154</v>
      </c>
      <c r="Q31" s="36" t="s">
        <v>544</v>
      </c>
    </row>
    <row r="32" spans="1:17" ht="12.75">
      <c r="A32" s="49">
        <v>192</v>
      </c>
      <c r="B32" s="33" t="s">
        <v>482</v>
      </c>
      <c r="C32" s="33" t="s">
        <v>483</v>
      </c>
      <c r="D32" s="33" t="s">
        <v>9</v>
      </c>
      <c r="E32" s="33" t="s">
        <v>484</v>
      </c>
      <c r="F32" s="33"/>
      <c r="G32" s="33" t="s">
        <v>174</v>
      </c>
      <c r="H32" s="34">
        <v>0.00039070601851851853</v>
      </c>
      <c r="I32" s="32"/>
      <c r="J32" s="21">
        <f>I32*param!$F$2</f>
        <v>0</v>
      </c>
      <c r="K32" s="21">
        <f t="shared" si="0"/>
        <v>0.00039070601851851853</v>
      </c>
      <c r="L32" s="32">
        <v>24</v>
      </c>
      <c r="M32" s="42">
        <f>IF(L32="","",IF(L32="NP",0,IF(L32="Ab",VLOOKUP(MAX($L$8:$L$39),param!A$2:B$91,2,FALSE)-25,VLOOKUP(L32,param!A$2:B$91,2,FALSE))))</f>
        <v>72</v>
      </c>
      <c r="N32" s="35">
        <v>20</v>
      </c>
      <c r="O32" s="19">
        <f>IF(N32="","",IF(N32="NP",0,IF(N32="Ab",VLOOKUP(MAX($N$8:$N$39),param!A$2:B$91,2,FALSE)-25,VLOOKUP(N32,param!A$2:B$91,2,FALSE))))</f>
        <v>80</v>
      </c>
      <c r="P32" s="19">
        <f t="shared" si="1"/>
        <v>152</v>
      </c>
      <c r="Q32" s="36" t="s">
        <v>545</v>
      </c>
    </row>
    <row r="33" spans="1:17" ht="12.75">
      <c r="A33" s="49">
        <v>200</v>
      </c>
      <c r="B33" s="50" t="s">
        <v>528</v>
      </c>
      <c r="C33" s="50" t="s">
        <v>450</v>
      </c>
      <c r="D33" s="33" t="s">
        <v>9</v>
      </c>
      <c r="E33" s="33"/>
      <c r="F33" s="33"/>
      <c r="G33" s="33" t="s">
        <v>175</v>
      </c>
      <c r="H33" s="34">
        <v>0.000397175925925926</v>
      </c>
      <c r="I33" s="32"/>
      <c r="J33" s="21">
        <f>I33*param!$F$2</f>
        <v>0</v>
      </c>
      <c r="K33" s="21">
        <f t="shared" si="0"/>
        <v>0.000397175925925926</v>
      </c>
      <c r="L33" s="32">
        <v>26</v>
      </c>
      <c r="M33" s="42">
        <f>IF(L33="","",IF(L33="NP",0,IF(L33="Ab",VLOOKUP(MAX($L$8:$L$39),param!A$2:B$91,2,FALSE)-25,VLOOKUP(L33,param!A$2:B$91,2,FALSE))))</f>
        <v>68</v>
      </c>
      <c r="N33" s="35">
        <v>22</v>
      </c>
      <c r="O33" s="19">
        <f>IF(N33="","",IF(N33="NP",0,IF(N33="Ab",VLOOKUP(MAX($N$8:$N$39),param!A$2:B$91,2,FALSE)-25,VLOOKUP(N33,param!A$2:B$91,2,FALSE))))</f>
        <v>76</v>
      </c>
      <c r="P33" s="19">
        <f t="shared" si="1"/>
        <v>144</v>
      </c>
      <c r="Q33" s="36" t="s">
        <v>546</v>
      </c>
    </row>
    <row r="34" spans="1:17" ht="12.75">
      <c r="A34" s="49">
        <v>172</v>
      </c>
      <c r="B34" s="37" t="s">
        <v>437</v>
      </c>
      <c r="C34" s="33" t="s">
        <v>438</v>
      </c>
      <c r="D34" s="33" t="s">
        <v>9</v>
      </c>
      <c r="E34" s="33" t="s">
        <v>439</v>
      </c>
      <c r="F34" s="33"/>
      <c r="G34" s="33" t="s">
        <v>278</v>
      </c>
      <c r="H34" s="34">
        <v>0.00042086805555555557</v>
      </c>
      <c r="I34" s="32"/>
      <c r="J34" s="21">
        <f>I34*param!$F$2</f>
        <v>0</v>
      </c>
      <c r="K34" s="21">
        <f t="shared" si="0"/>
        <v>0.00042086805555555557</v>
      </c>
      <c r="L34" s="32">
        <v>27</v>
      </c>
      <c r="M34" s="42">
        <f>IF(L34="","",IF(L34="NP",0,IF(L34="Ab",VLOOKUP(MAX($L$8:$L$39),param!A$2:B$91,2,FALSE)-25,VLOOKUP(L34,param!A$2:B$91,2,FALSE))))</f>
        <v>66</v>
      </c>
      <c r="N34" s="35">
        <v>28</v>
      </c>
      <c r="O34" s="19">
        <f>IF(N34="","",IF(N34="NP",0,IF(N34="Ab",VLOOKUP(MAX($N$8:$N$39),param!A$2:B$91,2,FALSE)-25,VLOOKUP(N34,param!A$2:B$91,2,FALSE))))</f>
        <v>64</v>
      </c>
      <c r="P34" s="19">
        <f t="shared" si="1"/>
        <v>130</v>
      </c>
      <c r="Q34" s="36" t="s">
        <v>547</v>
      </c>
    </row>
    <row r="35" spans="1:17" ht="12.75">
      <c r="A35" s="49">
        <v>199</v>
      </c>
      <c r="B35" s="50" t="s">
        <v>518</v>
      </c>
      <c r="C35" s="50" t="s">
        <v>519</v>
      </c>
      <c r="D35" s="33" t="s">
        <v>9</v>
      </c>
      <c r="E35" s="33"/>
      <c r="F35" s="33"/>
      <c r="G35" s="33" t="s">
        <v>279</v>
      </c>
      <c r="H35" s="34">
        <v>0</v>
      </c>
      <c r="I35" s="32"/>
      <c r="J35" s="21">
        <f>I35*param!$F$2</f>
        <v>0</v>
      </c>
      <c r="K35" s="21" t="str">
        <f t="shared" si="0"/>
        <v>99:99:99</v>
      </c>
      <c r="L35" s="32" t="s">
        <v>79</v>
      </c>
      <c r="M35" s="42">
        <f>IF(L35="","",IF(L35="NP",0,IF(L35="Ab",VLOOKUP(MAX($L$8:$L$39),param!A$2:B$91,2,FALSE)-25,VLOOKUP(L35,param!A$2:B$91,2,FALSE))))</f>
        <v>0</v>
      </c>
      <c r="N35" s="35">
        <v>9</v>
      </c>
      <c r="O35" s="19">
        <f>IF(N35="","",IF(N35="NP",0,IF(N35="Ab",VLOOKUP(MAX($N$8:$N$39),param!A$2:B$91,2,FALSE)-25,VLOOKUP(N35,param!A$2:B$91,2,FALSE))))</f>
        <v>128</v>
      </c>
      <c r="P35" s="19">
        <f t="shared" si="1"/>
        <v>128</v>
      </c>
      <c r="Q35" s="36" t="s">
        <v>548</v>
      </c>
    </row>
    <row r="36" spans="1:17" ht="12.75">
      <c r="A36" s="49">
        <v>198</v>
      </c>
      <c r="B36" s="33" t="s">
        <v>497</v>
      </c>
      <c r="C36" s="33" t="s">
        <v>498</v>
      </c>
      <c r="D36" s="33" t="s">
        <v>9</v>
      </c>
      <c r="E36" s="33" t="s">
        <v>499</v>
      </c>
      <c r="F36" s="33"/>
      <c r="G36" s="33" t="s">
        <v>175</v>
      </c>
      <c r="H36" s="34">
        <v>0</v>
      </c>
      <c r="I36" s="32"/>
      <c r="J36" s="21">
        <f>I36*param!$F$2</f>
        <v>0</v>
      </c>
      <c r="K36" s="21" t="str">
        <f t="shared" si="0"/>
        <v>99:99:99</v>
      </c>
      <c r="L36" s="32" t="s">
        <v>97</v>
      </c>
      <c r="M36" s="42">
        <f>IF(L36="","",IF(L36="NP",0,IF(L36="Ab",VLOOKUP(MAX($L$8:$L$39),param!A$2:B$91,2,FALSE)-25,VLOOKUP(L36,param!A$2:B$91,2,FALSE))))</f>
        <v>41</v>
      </c>
      <c r="N36" s="35">
        <v>29</v>
      </c>
      <c r="O36" s="19">
        <f>IF(N36="","",IF(N36="NP",0,IF(N36="Ab",VLOOKUP(MAX($N$8:$N$39),param!A$2:B$91,2,FALSE)-25,VLOOKUP(N36,param!A$2:B$91,2,FALSE))))</f>
        <v>62</v>
      </c>
      <c r="P36" s="19">
        <f t="shared" si="1"/>
        <v>103</v>
      </c>
      <c r="Q36" s="36" t="s">
        <v>549</v>
      </c>
    </row>
    <row r="37" spans="1:17" ht="12.75">
      <c r="A37" s="49">
        <v>169</v>
      </c>
      <c r="B37" s="33" t="s">
        <v>430</v>
      </c>
      <c r="C37" s="33" t="s">
        <v>431</v>
      </c>
      <c r="D37" s="33" t="s">
        <v>117</v>
      </c>
      <c r="E37" s="33"/>
      <c r="F37" s="33"/>
      <c r="G37" s="33" t="s">
        <v>407</v>
      </c>
      <c r="H37" s="34">
        <v>0</v>
      </c>
      <c r="I37" s="32"/>
      <c r="J37" s="21">
        <f>I37*param!$F$2</f>
        <v>0</v>
      </c>
      <c r="K37" s="21" t="str">
        <f t="shared" si="0"/>
        <v>99:99:99</v>
      </c>
      <c r="L37" s="35" t="s">
        <v>79</v>
      </c>
      <c r="M37" s="42">
        <f>IF(L37="","",IF(L37="NP",0,IF(L37="Ab",VLOOKUP(MAX($L$8:$L$39),param!A$2:B$91,2,FALSE)-25,VLOOKUP(L37,param!A$2:B$91,2,FALSE))))</f>
        <v>0</v>
      </c>
      <c r="N37" s="35" t="s">
        <v>79</v>
      </c>
      <c r="O37" s="19">
        <f>IF(N37="","",IF(N37="NP",0,IF(N37="Ab",VLOOKUP(MAX($N$8:$N$39),param!A$2:B$91,2,FALSE)-25,VLOOKUP(N37,param!A$2:B$91,2,FALSE))))</f>
        <v>0</v>
      </c>
      <c r="P37" s="19">
        <f t="shared" si="1"/>
        <v>0</v>
      </c>
      <c r="Q37" s="36"/>
    </row>
    <row r="38" spans="1:17" ht="12.75">
      <c r="A38" s="49">
        <v>177</v>
      </c>
      <c r="B38" s="33" t="s">
        <v>446</v>
      </c>
      <c r="C38" s="33" t="s">
        <v>447</v>
      </c>
      <c r="D38" s="33" t="s">
        <v>9</v>
      </c>
      <c r="E38" s="33" t="s">
        <v>448</v>
      </c>
      <c r="F38" s="33"/>
      <c r="G38" s="33" t="s">
        <v>279</v>
      </c>
      <c r="H38" s="34">
        <v>0</v>
      </c>
      <c r="I38" s="32"/>
      <c r="J38" s="21">
        <f>I38*param!$F$2</f>
        <v>0</v>
      </c>
      <c r="K38" s="21" t="str">
        <f t="shared" si="0"/>
        <v>99:99:99</v>
      </c>
      <c r="L38" s="35" t="s">
        <v>79</v>
      </c>
      <c r="M38" s="42">
        <f>IF(L38="","",IF(L38="NP",0,IF(L38="Ab",VLOOKUP(MAX($L$8:$L$39),param!A$2:B$91,2,FALSE)-25,VLOOKUP(L38,param!A$2:B$91,2,FALSE))))</f>
        <v>0</v>
      </c>
      <c r="N38" s="35" t="s">
        <v>79</v>
      </c>
      <c r="O38" s="19">
        <f>IF(N38="","",IF(N38="NP",0,IF(N38="Ab",VLOOKUP(MAX($N$8:$N$39),param!A$2:B$91,2,FALSE)-25,VLOOKUP(N38,param!A$2:B$91,2,FALSE))))</f>
        <v>0</v>
      </c>
      <c r="P38" s="19">
        <f t="shared" si="1"/>
        <v>0</v>
      </c>
      <c r="Q38" s="36"/>
    </row>
    <row r="39" spans="1:17" ht="12.75">
      <c r="A39" s="49">
        <v>185</v>
      </c>
      <c r="B39" s="33" t="s">
        <v>469</v>
      </c>
      <c r="C39" s="33" t="s">
        <v>470</v>
      </c>
      <c r="D39" s="33" t="s">
        <v>9</v>
      </c>
      <c r="E39" s="33" t="s">
        <v>471</v>
      </c>
      <c r="F39" s="33"/>
      <c r="G39" s="33" t="s">
        <v>8</v>
      </c>
      <c r="H39" s="34">
        <v>0</v>
      </c>
      <c r="I39" s="32"/>
      <c r="J39" s="21">
        <f>I39*param!$F$2</f>
        <v>0</v>
      </c>
      <c r="K39" s="21" t="str">
        <f t="shared" si="0"/>
        <v>99:99:99</v>
      </c>
      <c r="L39" s="32" t="s">
        <v>79</v>
      </c>
      <c r="M39" s="42">
        <f>IF(L39="","",IF(L39="NP",0,IF(L39="Ab",VLOOKUP(MAX($L$8:$L$39),param!A$2:B$91,2,FALSE)-25,VLOOKUP(L39,param!A$2:B$91,2,FALSE))))</f>
        <v>0</v>
      </c>
      <c r="N39" s="35" t="s">
        <v>79</v>
      </c>
      <c r="O39" s="19">
        <f>IF(N39="","",IF(N39="NP",0,IF(N39="Ab",VLOOKUP(MAX($N$8:$N$39),param!A$2:B$91,2,FALSE)-25,VLOOKUP(N39,param!A$2:B$91,2,FALSE))))</f>
        <v>0</v>
      </c>
      <c r="P39" s="19">
        <f t="shared" si="1"/>
        <v>0</v>
      </c>
      <c r="Q39" s="36"/>
    </row>
  </sheetData>
  <sheetProtection selectLockedCells="1" sort="0" autoFilter="0"/>
  <autoFilter ref="A7:Q7">
    <sortState ref="A8:Q39">
      <sortCondition sortBy="value" ref="N8:N39"/>
    </sortState>
  </autoFilter>
  <mergeCells count="2">
    <mergeCell ref="A2:Q2"/>
    <mergeCell ref="A3:Q3"/>
  </mergeCells>
  <printOptions/>
  <pageMargins left="0.3937007874015748" right="0.3937007874015748" top="0.1968503937007874" bottom="0.1968503937007874" header="0.5118110236220472" footer="0.5118110236220472"/>
  <pageSetup fitToHeight="2" fitToWidth="1"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SEBOS</dc:creator>
  <cp:keywords/>
  <dc:description/>
  <cp:lastModifiedBy>Utilisateur</cp:lastModifiedBy>
  <cp:lastPrinted>2014-08-31T10:51:09Z</cp:lastPrinted>
  <dcterms:created xsi:type="dcterms:W3CDTF">2004-02-16T12:50:44Z</dcterms:created>
  <dcterms:modified xsi:type="dcterms:W3CDTF">2014-08-31T20:38:41Z</dcterms:modified>
  <cp:category/>
  <cp:version/>
  <cp:contentType/>
  <cp:contentStatus/>
</cp:coreProperties>
</file>